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onbridgeandmallingbc-my.sharepoint.com/personal/mccs_tmbc_gov_uk/Documents/Desktop/"/>
    </mc:Choice>
  </mc:AlternateContent>
  <xr:revisionPtr revIDLastSave="31" documentId="8_{D5AAFDA7-B535-45AD-8C75-22947EF590F2}" xr6:coauthVersionLast="47" xr6:coauthVersionMax="47" xr10:uidLastSave="{578A0AC5-7EAD-40CE-8F78-61A200C1E6B6}"/>
  <bookViews>
    <workbookView xWindow="-120" yWindow="-120" windowWidth="29040" windowHeight="15840" tabRatio="716" xr2:uid="{00000000-000D-0000-FFFF-FFFF00000000}"/>
  </bookViews>
  <sheets>
    <sheet name="2022-23" sheetId="4" r:id="rId1"/>
  </sheets>
  <definedNames>
    <definedName name="_xlnm.Print_Area" localSheetId="0">'2022-23'!$B$2:$O$78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7" i="4" l="1"/>
  <c r="K58" i="4"/>
  <c r="K59" i="4"/>
  <c r="H21" i="4"/>
  <c r="G21" i="4"/>
  <c r="G78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6" i="4"/>
  <c r="K54" i="4"/>
  <c r="K51" i="4"/>
  <c r="K49" i="4"/>
  <c r="K55" i="4"/>
  <c r="K53" i="4"/>
  <c r="K52" i="4"/>
  <c r="K50" i="4"/>
  <c r="K48" i="4"/>
  <c r="J78" i="4"/>
  <c r="I78" i="4"/>
  <c r="H78" i="4"/>
  <c r="F78" i="4"/>
  <c r="E7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O26" i="4"/>
  <c r="K26" i="4"/>
  <c r="O25" i="4"/>
  <c r="K25" i="4"/>
  <c r="K24" i="4"/>
  <c r="K23" i="4"/>
  <c r="K22" i="4"/>
  <c r="O21" i="4"/>
  <c r="O78" i="4"/>
  <c r="K20" i="4"/>
  <c r="K19" i="4"/>
  <c r="K18" i="4"/>
  <c r="K17" i="4"/>
  <c r="K16" i="4"/>
  <c r="K15" i="4"/>
  <c r="K14" i="4"/>
  <c r="K13" i="4"/>
  <c r="K12" i="4"/>
  <c r="K11" i="4"/>
  <c r="K21" i="4"/>
  <c r="K78" i="4"/>
</calcChain>
</file>

<file path=xl/sharedStrings.xml><?xml version="1.0" encoding="utf-8"?>
<sst xmlns="http://schemas.openxmlformats.org/spreadsheetml/2006/main" count="337" uniqueCount="182">
  <si>
    <t>Developer Contributions - 2022/23</t>
  </si>
  <si>
    <t>Analysis of balances held, receipts and spend</t>
  </si>
  <si>
    <t>Site</t>
  </si>
  <si>
    <t>Planning</t>
  </si>
  <si>
    <t>Purpose</t>
  </si>
  <si>
    <t>Opening</t>
  </si>
  <si>
    <t>Received</t>
  </si>
  <si>
    <t>Accrued</t>
  </si>
  <si>
    <t>Third Party</t>
  </si>
  <si>
    <t>Transfer</t>
  </si>
  <si>
    <t>Closing</t>
  </si>
  <si>
    <t xml:space="preserve">Revenue / </t>
  </si>
  <si>
    <t>Project / Other</t>
  </si>
  <si>
    <t>Original</t>
  </si>
  <si>
    <t>Ref.</t>
  </si>
  <si>
    <t>Bal 01/04/22</t>
  </si>
  <si>
    <t>in 2022/23</t>
  </si>
  <si>
    <t>Interest</t>
  </si>
  <si>
    <t>Payment</t>
  </si>
  <si>
    <t>to Revenue</t>
  </si>
  <si>
    <t>to Capital</t>
  </si>
  <si>
    <t>Bal 31/03/23</t>
  </si>
  <si>
    <t>Capital /</t>
  </si>
  <si>
    <t>Amount</t>
  </si>
  <si>
    <t>£</t>
  </si>
  <si>
    <t>Bow Road (Phoenix Drive), Wateringbury</t>
  </si>
  <si>
    <t>96/00483</t>
  </si>
  <si>
    <t>Maintenance of Public Open Space</t>
  </si>
  <si>
    <t>Revenue</t>
  </si>
  <si>
    <t>Grounds  Maintenance - Other Areas</t>
  </si>
  <si>
    <t>Royal Avenue, Tonbridge</t>
  </si>
  <si>
    <t>97/01036</t>
  </si>
  <si>
    <t>Land east of High Street, Wouldham</t>
  </si>
  <si>
    <t>99/01428</t>
  </si>
  <si>
    <t>Contribution towards Play Area equipment &amp; Commuted sum for maintenance</t>
  </si>
  <si>
    <t>Wouldham Parish Council - Maintenance</t>
  </si>
  <si>
    <t>Leybourne Lakes</t>
  </si>
  <si>
    <t>99/00032</t>
  </si>
  <si>
    <t>Contribution towards maintenance of Country Park</t>
  </si>
  <si>
    <t>Capital Plan</t>
  </si>
  <si>
    <t>Leybourne Lakes Country Park Visitor Facility (2022/23)</t>
  </si>
  <si>
    <t>Rowan House, Dernier Road, Tonbridge</t>
  </si>
  <si>
    <t>01/03247</t>
  </si>
  <si>
    <t>Enhancement and maintenance of play facilities at Tonbridge Farm Sportsground</t>
  </si>
  <si>
    <t>Tonbridge Farm Sportsground Improvements (2022/23)</t>
  </si>
  <si>
    <t>New Road Business Estate, Ditton</t>
  </si>
  <si>
    <t>06/02288</t>
  </si>
  <si>
    <t>Contribution towards Highway Improvements / Rec. &amp; Leisure Schemes</t>
  </si>
  <si>
    <t>Robin Hood Lane, Chatham</t>
  </si>
  <si>
    <t>04/04222</t>
  </si>
  <si>
    <t>Contribution towards Highway Improvements</t>
  </si>
  <si>
    <t>Kent County Council</t>
  </si>
  <si>
    <t>73 and 75 Carpenters Lane, Hadlow</t>
  </si>
  <si>
    <t>07/03517</t>
  </si>
  <si>
    <t>Contribution towards enhancement of off-site play facilities</t>
  </si>
  <si>
    <t>Hadlow Parish Council</t>
  </si>
  <si>
    <t>Former Mill Stream School Site, East Malling</t>
  </si>
  <si>
    <t>08/03256</t>
  </si>
  <si>
    <t>Provision of children's play space within the vicinity of the development</t>
  </si>
  <si>
    <t>Scheme to be identified</t>
  </si>
  <si>
    <t>Blossom Bank, Tonbridge</t>
  </si>
  <si>
    <t>12/03523</t>
  </si>
  <si>
    <t>Contribution towards tow path improvement (in lieu of footbridge)</t>
  </si>
  <si>
    <t>River Medway Riverside Environmental Improvements, Tonbridge</t>
  </si>
  <si>
    <t>Ryarsh Park, Ryarsh</t>
  </si>
  <si>
    <t>03/03377</t>
  </si>
  <si>
    <t>Contribution towards the provision of youth and community services in Ryarsh</t>
  </si>
  <si>
    <t>Repaid to Developer</t>
  </si>
  <si>
    <t>Priory Works, Tudeley Lane, Tonbridge</t>
  </si>
  <si>
    <t>13/02307</t>
  </si>
  <si>
    <t>Provision or enhancement of open space in Tonbridge, Hadlow and Hildenborough area</t>
  </si>
  <si>
    <t>Haysden Country Park - Path Improvements</t>
  </si>
  <si>
    <t>1st and 2nd floors, 1 East Street, Tonbridge</t>
  </si>
  <si>
    <t>12/00805</t>
  </si>
  <si>
    <t>Enhancing and improving existing local open space provision</t>
  </si>
  <si>
    <t>Racecourse Sportsground Rugby Pitch Drainage (2023/24)</t>
  </si>
  <si>
    <t>The Old Power Station, The Slade, Tonbridge</t>
  </si>
  <si>
    <t>15/02817</t>
  </si>
  <si>
    <t>Primary Education contribution towards Slade Primary School</t>
  </si>
  <si>
    <t>Peters Pit, Wouldham, Kent</t>
  </si>
  <si>
    <t>05/00989</t>
  </si>
  <si>
    <t>Adult Education contribution + supplement for providing / improving opportunities and services on or off-site</t>
  </si>
  <si>
    <t>Youth and Community contribution + supplement for providing / improving facilities and services on or off-site</t>
  </si>
  <si>
    <t>Former Teen &amp; Twenty Club, River Lawn Road</t>
  </si>
  <si>
    <t>17/02468</t>
  </si>
  <si>
    <t>Public Realm contribution - Improvements to footpath MU30</t>
  </si>
  <si>
    <t>The Primrose PH, Pembury Road, Tonbridge</t>
  </si>
  <si>
    <t>18/02488</t>
  </si>
  <si>
    <t>Provision, enhancement, maintenance of open space and children's play equipment in the locality</t>
  </si>
  <si>
    <t>Scheme to be identified (Balance)</t>
  </si>
  <si>
    <t>Taddington Wood, Robin Hood Lane, Bluebell Hill</t>
  </si>
  <si>
    <t>17/02248</t>
  </si>
  <si>
    <t>Provision, enhancement of open space or play equipment in the vicinity of the development</t>
  </si>
  <si>
    <t>Leybourne Lakes Country Park Visitor Facility (23/24) / Scheme to be identified</t>
  </si>
  <si>
    <t>Land at Former Rose &amp; Crown, Branbridges Rd, East Peckham</t>
  </si>
  <si>
    <t>18/00273</t>
  </si>
  <si>
    <t>Open space improvements in the vicinity of the development</t>
  </si>
  <si>
    <t>19/01890</t>
  </si>
  <si>
    <t>Land at Riverside Garage, Lyons Crescent, Tonbridge</t>
  </si>
  <si>
    <t>17/02635</t>
  </si>
  <si>
    <t>Improvements to open space in the locality of the development</t>
  </si>
  <si>
    <t>Land at Rocfort Road, Snodland</t>
  </si>
  <si>
    <t>20/01333</t>
  </si>
  <si>
    <t>Leybourne Lakes Country Park Visitor Facility (22/23) / Scheme to be identified</t>
  </si>
  <si>
    <t>Quarry House, Quarry Hill Road, Borough Green</t>
  </si>
  <si>
    <t>19/02047</t>
  </si>
  <si>
    <t>Contributions towards Community Learning, Education, Library, Social Care, Waste and Youth Services</t>
  </si>
  <si>
    <t>The Old Coal Yard, New Hythe Lane, Larkfield</t>
  </si>
  <si>
    <t>19/02589</t>
  </si>
  <si>
    <t>Improvements to existing open space in the locality of the development</t>
  </si>
  <si>
    <t>Capital Plan / 3rd Party</t>
  </si>
  <si>
    <t>Leybourne Lakes Country Park (22/23) / T&amp;MLT / East Malling &amp; Larkfield PC</t>
  </si>
  <si>
    <t>3 Station Road, Borough Green</t>
  </si>
  <si>
    <t>18/02230</t>
  </si>
  <si>
    <t>Provision or improvement of open space facilities</t>
  </si>
  <si>
    <t>Hope House, 7 Lyons Crescent, Tonbridge</t>
  </si>
  <si>
    <t>18/02983</t>
  </si>
  <si>
    <t>Open space contribution</t>
  </si>
  <si>
    <t>Former Holborough Quarry, Snodland</t>
  </si>
  <si>
    <t>09/02664</t>
  </si>
  <si>
    <t>Add'l contributions - Secondary Education, Libraries, Youth &amp; Community, Community Facilities, Potyns Field</t>
  </si>
  <si>
    <t>Kent County Council / Snodland Town Council</t>
  </si>
  <si>
    <t>Oakhill House, 130 Tonbridge Road, Hildenborough</t>
  </si>
  <si>
    <t>20/02245</t>
  </si>
  <si>
    <t>Affordable housing provision within T&amp;M</t>
  </si>
  <si>
    <t>Temporary Accommodation 22/23 - Pembury Road Properties</t>
  </si>
  <si>
    <t>Land at Aylesford Newsprint, Aylesford</t>
  </si>
  <si>
    <t>20/01820</t>
  </si>
  <si>
    <t>Contribution towards a bike scheme and maintenance</t>
  </si>
  <si>
    <t>Biodiversity contribution</t>
  </si>
  <si>
    <t>Kent Wildlife Trust</t>
  </si>
  <si>
    <t>Contribution towards local employment training and business promotion</t>
  </si>
  <si>
    <t>Contribution towards Public Right of Way improvements</t>
  </si>
  <si>
    <t>Land at 80 Rochester Way, Aylesford</t>
  </si>
  <si>
    <t>20/02377</t>
  </si>
  <si>
    <t>Children's and Young peoples play area (Forstal Road)</t>
  </si>
  <si>
    <t>Aylesford Parish Council</t>
  </si>
  <si>
    <t>Outdoor Sports Facilities (Forstal Road)</t>
  </si>
  <si>
    <t>Parks and Gardens (Leybourne Lakes or Cobtree Park)</t>
  </si>
  <si>
    <t>Land East of King Hill, West Malling</t>
  </si>
  <si>
    <t>18/01013</t>
  </si>
  <si>
    <t>Healthcare contribution (West Malling Group Practice)</t>
  </si>
  <si>
    <t>Kent and Medway Clinical Commissioning Group</t>
  </si>
  <si>
    <t>Parks &amp; gardens contribution (Leybourne Lakes Country Park or Manor Wood West Malling)</t>
  </si>
  <si>
    <t>Leybourne Lakes Country Park Visitor Facility (2022/23 and 2023/24)</t>
  </si>
  <si>
    <t xml:space="preserve">Outdoor Sports Contribution (enhancements to West Malling or Kings Hill Playing Fields) </t>
  </si>
  <si>
    <t>Land at Carpenters Lane, Hadlow</t>
  </si>
  <si>
    <t>20/00597</t>
  </si>
  <si>
    <t>Healthcare contribution - Improvements to Hadlow Medical Centre</t>
  </si>
  <si>
    <t>Open Space Commuted Sum (Management and Maintenance of Haysden Country Park and Williams Field Recreation Ground)</t>
  </si>
  <si>
    <t>Station Improvement Contribution</t>
  </si>
  <si>
    <t>Network Rail</t>
  </si>
  <si>
    <t>Bus Service Contribution</t>
  </si>
  <si>
    <t>Biodiversity Contribution</t>
  </si>
  <si>
    <t>Highways Contribution</t>
  </si>
  <si>
    <t>Site 5.1 Kings Hill</t>
  </si>
  <si>
    <t>18/03030</t>
  </si>
  <si>
    <t>Healthcare contribution - Improvement works at West Malling Group Practice or Wateringbury Surgery</t>
  </si>
  <si>
    <t>Contribution towards facilities for Outdoor Sports within 3 miles of the development</t>
  </si>
  <si>
    <t>Contribution towards provision of Public Parks and Gardens within 3 miles of the development</t>
  </si>
  <si>
    <t>Site 5.6 Kings Hill</t>
  </si>
  <si>
    <t>18/03033</t>
  </si>
  <si>
    <t>Sites 5.2 and 5.3 Kings Hill</t>
  </si>
  <si>
    <t>18/03034</t>
  </si>
  <si>
    <t>Indexation (Station Improvements / Bus Service / Biodiversity / Highways)</t>
  </si>
  <si>
    <t>Network Rail / Kent County Council / Kent Wildlife Trust</t>
  </si>
  <si>
    <t>14 Western Road, Borough Green</t>
  </si>
  <si>
    <t>19/02455</t>
  </si>
  <si>
    <t>Open spaces (LLCP; Field adj to Wrotham Sch; Maidstone Road Rec; Staleys Acre Play Area; Crow Hill)</t>
  </si>
  <si>
    <t>180 High Street, Tonbridge</t>
  </si>
  <si>
    <t>19/02109</t>
  </si>
  <si>
    <t>Play areas contribution - Maintenance and improvement of Tonbridge Racecourse Sportsground</t>
  </si>
  <si>
    <t>Outdoor Sports contribution - Maintenance and improvement of Tonbridge Racecourse Sportsground</t>
  </si>
  <si>
    <t>Parks and Gardens contribution - Maintenance and improvement of Haysden Country Park</t>
  </si>
  <si>
    <t>Land East of Clare Park Estate, East Malling</t>
  </si>
  <si>
    <t>18/03008</t>
  </si>
  <si>
    <t>Healthcare - Improvement works at Thornhills Medical Practice, Wateringbury Surgery or West Malling Group</t>
  </si>
  <si>
    <t>Outdoor Sports contribution - Provision and / or improvement of open space facilities</t>
  </si>
  <si>
    <t>Parks and Gardens contribution - Provision and / or improvement of open space facilities</t>
  </si>
  <si>
    <t>Land at Brickfields Depot, West Malling</t>
  </si>
  <si>
    <t>12/00774</t>
  </si>
  <si>
    <t>Contribution towards Affordable Housing (within administrative area)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</si>
</sst>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39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39" fontId="2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39" fontId="2" fillId="2" borderId="1" xfId="0" applyNumberFormat="1" applyFont="1" applyFill="1" applyBorder="1" applyAlignment="1">
      <alignment vertical="center"/>
    </xf>
    <xf numFmtId="39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39" fontId="2" fillId="0" borderId="2" xfId="0" applyNumberFormat="1" applyFont="1" applyBorder="1" applyAlignment="1">
      <alignment vertical="center"/>
    </xf>
    <xf numFmtId="39" fontId="2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39" fontId="2" fillId="2" borderId="2" xfId="0" applyNumberFormat="1" applyFont="1" applyFill="1" applyBorder="1" applyAlignment="1">
      <alignment vertical="center"/>
    </xf>
    <xf numFmtId="39" fontId="2" fillId="2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2" borderId="2" xfId="0" applyFont="1" applyFill="1" applyBorder="1" applyAlignment="1">
      <alignment horizontal="left" vertical="center" indent="1"/>
    </xf>
    <xf numFmtId="39" fontId="1" fillId="2" borderId="2" xfId="0" applyNumberFormat="1" applyFont="1" applyFill="1" applyBorder="1" applyAlignment="1">
      <alignment horizontal="center" vertical="center"/>
    </xf>
    <xf numFmtId="0" fontId="2" fillId="2" borderId="2" xfId="0" quotePrefix="1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1" fillId="0" borderId="4" xfId="0" applyFont="1" applyBorder="1" applyAlignment="1">
      <alignment vertical="top"/>
    </xf>
    <xf numFmtId="39" fontId="3" fillId="0" borderId="4" xfId="0" applyNumberFormat="1" applyFont="1" applyBorder="1" applyAlignment="1">
      <alignment vertical="center"/>
    </xf>
    <xf numFmtId="39" fontId="3" fillId="0" borderId="4" xfId="0" applyNumberFormat="1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3"/>
  <sheetViews>
    <sheetView tabSelected="1" zoomScale="55" zoomScaleNormal="9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D23" sqref="D23"/>
    </sheetView>
  </sheetViews>
  <sheetFormatPr defaultColWidth="8.85546875" defaultRowHeight="14.25" x14ac:dyDescent="0.2"/>
  <cols>
    <col min="1" max="1" width="1.7109375" style="1" customWidth="1"/>
    <col min="2" max="2" width="62.42578125" style="1" customWidth="1"/>
    <col min="3" max="3" width="14.7109375" style="1" customWidth="1"/>
    <col min="4" max="4" width="100.7109375" style="1" customWidth="1"/>
    <col min="5" max="5" width="18.5703125" style="1" bestFit="1" customWidth="1"/>
    <col min="6" max="6" width="19.85546875" style="1" bestFit="1" customWidth="1"/>
    <col min="7" max="7" width="14.7109375" style="1" bestFit="1" customWidth="1"/>
    <col min="8" max="8" width="15.7109375" style="1" customWidth="1"/>
    <col min="9" max="10" width="15.42578125" style="1" bestFit="1" customWidth="1"/>
    <col min="11" max="11" width="19.42578125" style="1" bestFit="1" customWidth="1"/>
    <col min="12" max="12" width="18.7109375" style="2" customWidth="1"/>
    <col min="13" max="13" width="74.140625" style="1" customWidth="1"/>
    <col min="14" max="14" width="2.85546875" style="1" customWidth="1"/>
    <col min="15" max="15" width="17.85546875" style="1" customWidth="1"/>
    <col min="16" max="16" width="10.7109375" style="1" customWidth="1"/>
    <col min="17" max="17" width="12.7109375" style="1" customWidth="1"/>
    <col min="18" max="18" width="8.85546875" style="1"/>
    <col min="19" max="19" width="15.7109375" style="1" customWidth="1"/>
    <col min="20" max="16384" width="8.85546875" style="1"/>
  </cols>
  <sheetData>
    <row r="1" spans="1:19" ht="15.75" customHeight="1" x14ac:dyDescent="0.2"/>
    <row r="2" spans="1:19" s="29" customFormat="1" ht="15.75" x14ac:dyDescent="0.25">
      <c r="A2" s="27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S2" s="30"/>
    </row>
    <row r="3" spans="1:19" s="29" customFormat="1" ht="15.75" x14ac:dyDescent="0.25">
      <c r="A3" s="27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S3" s="30"/>
    </row>
    <row r="4" spans="1:19" ht="16.899999999999999" customHeight="1" x14ac:dyDescent="0.2"/>
    <row r="5" spans="1:19" ht="16.899999999999999" customHeight="1" x14ac:dyDescent="0.2">
      <c r="B5" s="3"/>
      <c r="C5" s="3"/>
      <c r="D5" s="3"/>
      <c r="E5" s="3"/>
      <c r="F5" s="3"/>
      <c r="G5" s="3"/>
      <c r="H5" s="3"/>
      <c r="I5" s="3"/>
      <c r="J5" s="3"/>
      <c r="K5" s="3"/>
      <c r="L5" s="4"/>
      <c r="M5" s="3"/>
      <c r="O5" s="3"/>
    </row>
    <row r="6" spans="1:19" ht="16.899999999999999" customHeight="1" x14ac:dyDescent="0.25"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5" t="s">
        <v>9</v>
      </c>
      <c r="K6" s="5" t="s">
        <v>10</v>
      </c>
      <c r="L6" s="5" t="s">
        <v>11</v>
      </c>
      <c r="M6" s="5" t="s">
        <v>12</v>
      </c>
      <c r="O6" s="5" t="s">
        <v>13</v>
      </c>
    </row>
    <row r="7" spans="1:19" ht="16.899999999999999" customHeight="1" x14ac:dyDescent="0.25">
      <c r="B7" s="6"/>
      <c r="C7" s="5" t="s">
        <v>14</v>
      </c>
      <c r="D7" s="6"/>
      <c r="E7" s="5" t="s">
        <v>15</v>
      </c>
      <c r="F7" s="5" t="s">
        <v>16</v>
      </c>
      <c r="G7" s="5" t="s">
        <v>17</v>
      </c>
      <c r="H7" s="5" t="s">
        <v>18</v>
      </c>
      <c r="I7" s="5" t="s">
        <v>19</v>
      </c>
      <c r="J7" s="5" t="s">
        <v>20</v>
      </c>
      <c r="K7" s="5" t="s">
        <v>21</v>
      </c>
      <c r="L7" s="5" t="s">
        <v>22</v>
      </c>
      <c r="M7" s="5"/>
      <c r="O7" s="5" t="s">
        <v>23</v>
      </c>
    </row>
    <row r="8" spans="1:19" ht="16.899999999999999" customHeight="1" x14ac:dyDescent="0.25">
      <c r="B8" s="6"/>
      <c r="C8" s="5"/>
      <c r="D8" s="6"/>
      <c r="E8" s="5"/>
      <c r="F8" s="5"/>
      <c r="G8" s="5"/>
      <c r="H8" s="5"/>
      <c r="I8" s="5"/>
      <c r="J8" s="5"/>
      <c r="K8" s="5"/>
      <c r="L8" s="5" t="s">
        <v>8</v>
      </c>
      <c r="M8" s="5"/>
      <c r="O8" s="5"/>
    </row>
    <row r="9" spans="1:19" ht="16.899999999999999" customHeight="1" x14ac:dyDescent="0.25">
      <c r="B9" s="6"/>
      <c r="C9" s="5"/>
      <c r="D9" s="6"/>
      <c r="E9" s="5" t="s">
        <v>24</v>
      </c>
      <c r="F9" s="5" t="s">
        <v>24</v>
      </c>
      <c r="G9" s="5" t="s">
        <v>24</v>
      </c>
      <c r="H9" s="5" t="s">
        <v>24</v>
      </c>
      <c r="I9" s="5" t="s">
        <v>24</v>
      </c>
      <c r="J9" s="5" t="s">
        <v>24</v>
      </c>
      <c r="K9" s="5" t="s">
        <v>24</v>
      </c>
      <c r="L9" s="5"/>
      <c r="M9" s="5"/>
      <c r="O9" s="5" t="s">
        <v>24</v>
      </c>
    </row>
    <row r="10" spans="1:19" ht="16.899999999999999" customHeight="1" x14ac:dyDescent="0.2">
      <c r="B10" s="7"/>
      <c r="C10" s="7"/>
      <c r="D10" s="7"/>
      <c r="E10" s="7"/>
      <c r="F10" s="7"/>
      <c r="G10" s="7"/>
      <c r="H10" s="7"/>
      <c r="I10" s="7"/>
      <c r="J10" s="7"/>
      <c r="K10" s="7"/>
      <c r="L10" s="8"/>
      <c r="M10" s="7"/>
      <c r="O10" s="7"/>
    </row>
    <row r="11" spans="1:19" s="10" customFormat="1" ht="16.899999999999999" customHeight="1" x14ac:dyDescent="0.2">
      <c r="B11" s="13" t="s">
        <v>25</v>
      </c>
      <c r="C11" s="14" t="s">
        <v>26</v>
      </c>
      <c r="D11" s="13" t="s">
        <v>27</v>
      </c>
      <c r="E11" s="15">
        <v>-9829.3700000000008</v>
      </c>
      <c r="F11" s="15"/>
      <c r="G11" s="15"/>
      <c r="H11" s="15"/>
      <c r="I11" s="15">
        <v>593.64</v>
      </c>
      <c r="J11" s="15"/>
      <c r="K11" s="15">
        <f>SUM(E11:J11)</f>
        <v>-9235.7300000000014</v>
      </c>
      <c r="L11" s="16" t="s">
        <v>28</v>
      </c>
      <c r="M11" s="31" t="s">
        <v>29</v>
      </c>
      <c r="N11" s="17"/>
      <c r="O11" s="15">
        <v>-10500</v>
      </c>
    </row>
    <row r="12" spans="1:19" s="10" customFormat="1" ht="16.899999999999999" customHeight="1" x14ac:dyDescent="0.2">
      <c r="B12" s="18" t="s">
        <v>30</v>
      </c>
      <c r="C12" s="19" t="s">
        <v>31</v>
      </c>
      <c r="D12" s="18" t="s">
        <v>27</v>
      </c>
      <c r="E12" s="21">
        <v>-6577.579999999999</v>
      </c>
      <c r="F12" s="21"/>
      <c r="G12" s="21"/>
      <c r="H12" s="21"/>
      <c r="I12" s="21">
        <v>1707.76</v>
      </c>
      <c r="J12" s="21"/>
      <c r="K12" s="21">
        <f t="shared" ref="K12:K76" si="0">SUM(E12:J12)</f>
        <v>-4869.8199999999988</v>
      </c>
      <c r="L12" s="22" t="s">
        <v>28</v>
      </c>
      <c r="M12" s="32" t="s">
        <v>29</v>
      </c>
      <c r="O12" s="21">
        <v>-26450.55</v>
      </c>
    </row>
    <row r="13" spans="1:19" s="10" customFormat="1" ht="16.899999999999999" customHeight="1" x14ac:dyDescent="0.2">
      <c r="B13" s="23" t="s">
        <v>32</v>
      </c>
      <c r="C13" s="24" t="s">
        <v>33</v>
      </c>
      <c r="D13" s="23" t="s">
        <v>34</v>
      </c>
      <c r="E13" s="25">
        <v>-29182.99</v>
      </c>
      <c r="F13" s="25"/>
      <c r="G13" s="25">
        <v>-588.65</v>
      </c>
      <c r="H13" s="25">
        <v>3365</v>
      </c>
      <c r="I13" s="25"/>
      <c r="J13" s="25"/>
      <c r="K13" s="25">
        <f t="shared" si="0"/>
        <v>-26406.640000000003</v>
      </c>
      <c r="L13" s="26" t="s">
        <v>8</v>
      </c>
      <c r="M13" s="33" t="s">
        <v>35</v>
      </c>
      <c r="N13" s="17"/>
      <c r="O13" s="25">
        <v>-64000</v>
      </c>
    </row>
    <row r="14" spans="1:19" s="10" customFormat="1" ht="16.899999999999999" customHeight="1" x14ac:dyDescent="0.2">
      <c r="B14" s="18" t="s">
        <v>36</v>
      </c>
      <c r="C14" s="19" t="s">
        <v>37</v>
      </c>
      <c r="D14" s="18" t="s">
        <v>38</v>
      </c>
      <c r="E14" s="21">
        <v>-269333.08</v>
      </c>
      <c r="F14" s="21"/>
      <c r="G14" s="21"/>
      <c r="H14" s="21"/>
      <c r="I14" s="21"/>
      <c r="J14" s="21">
        <v>269333.08</v>
      </c>
      <c r="K14" s="21">
        <f t="shared" si="0"/>
        <v>0</v>
      </c>
      <c r="L14" s="22" t="s">
        <v>39</v>
      </c>
      <c r="M14" s="32" t="s">
        <v>40</v>
      </c>
      <c r="O14" s="21">
        <v>-400000</v>
      </c>
    </row>
    <row r="15" spans="1:19" s="10" customFormat="1" ht="16.899999999999999" customHeight="1" x14ac:dyDescent="0.2">
      <c r="B15" s="23" t="s">
        <v>41</v>
      </c>
      <c r="C15" s="24" t="s">
        <v>42</v>
      </c>
      <c r="D15" s="23" t="s">
        <v>43</v>
      </c>
      <c r="E15" s="25">
        <v>-39258.720000000001</v>
      </c>
      <c r="F15" s="25"/>
      <c r="G15" s="25"/>
      <c r="H15" s="25"/>
      <c r="I15" s="25"/>
      <c r="J15" s="25">
        <v>39258.720000000001</v>
      </c>
      <c r="K15" s="25">
        <f t="shared" si="0"/>
        <v>0</v>
      </c>
      <c r="L15" s="26" t="s">
        <v>39</v>
      </c>
      <c r="M15" s="33" t="s">
        <v>44</v>
      </c>
      <c r="N15" s="17"/>
      <c r="O15" s="25">
        <v>-51772.44</v>
      </c>
    </row>
    <row r="16" spans="1:19" s="10" customFormat="1" ht="16.899999999999999" customHeight="1" x14ac:dyDescent="0.2">
      <c r="B16" s="18" t="s">
        <v>45</v>
      </c>
      <c r="C16" s="19" t="s">
        <v>46</v>
      </c>
      <c r="D16" s="18" t="s">
        <v>47</v>
      </c>
      <c r="E16" s="21">
        <v>-51600.630000000005</v>
      </c>
      <c r="F16" s="21"/>
      <c r="G16" s="21"/>
      <c r="H16" s="21"/>
      <c r="I16" s="21"/>
      <c r="J16" s="21">
        <v>51600.63</v>
      </c>
      <c r="K16" s="21">
        <f t="shared" si="0"/>
        <v>0</v>
      </c>
      <c r="L16" s="22" t="s">
        <v>39</v>
      </c>
      <c r="M16" s="32" t="s">
        <v>40</v>
      </c>
      <c r="O16" s="21">
        <v>-65000</v>
      </c>
    </row>
    <row r="17" spans="2:15" s="10" customFormat="1" ht="16.899999999999999" customHeight="1" x14ac:dyDescent="0.2">
      <c r="B17" s="23" t="s">
        <v>48</v>
      </c>
      <c r="C17" s="24" t="s">
        <v>49</v>
      </c>
      <c r="D17" s="23" t="s">
        <v>50</v>
      </c>
      <c r="E17" s="25">
        <v>-9935.24</v>
      </c>
      <c r="F17" s="25"/>
      <c r="G17" s="25">
        <v>-226.52</v>
      </c>
      <c r="H17" s="25"/>
      <c r="I17" s="25"/>
      <c r="J17" s="25"/>
      <c r="K17" s="25">
        <f t="shared" si="0"/>
        <v>-10161.76</v>
      </c>
      <c r="L17" s="26" t="s">
        <v>8</v>
      </c>
      <c r="M17" s="33" t="s">
        <v>51</v>
      </c>
      <c r="N17" s="17"/>
      <c r="O17" s="25">
        <v>-7460</v>
      </c>
    </row>
    <row r="18" spans="2:15" s="10" customFormat="1" ht="16.899999999999999" customHeight="1" x14ac:dyDescent="0.2">
      <c r="B18" s="18" t="s">
        <v>52</v>
      </c>
      <c r="C18" s="19" t="s">
        <v>53</v>
      </c>
      <c r="D18" s="18" t="s">
        <v>54</v>
      </c>
      <c r="E18" s="21">
        <v>-14973.49</v>
      </c>
      <c r="F18" s="21"/>
      <c r="G18" s="21">
        <v>-96.61</v>
      </c>
      <c r="H18" s="21">
        <v>14456</v>
      </c>
      <c r="I18" s="21"/>
      <c r="J18" s="21"/>
      <c r="K18" s="21">
        <f t="shared" si="0"/>
        <v>-614.10000000000036</v>
      </c>
      <c r="L18" s="22" t="s">
        <v>8</v>
      </c>
      <c r="M18" s="32" t="s">
        <v>55</v>
      </c>
      <c r="O18" s="21">
        <v>-55250</v>
      </c>
    </row>
    <row r="19" spans="2:15" s="10" customFormat="1" ht="16.899999999999999" customHeight="1" x14ac:dyDescent="0.2">
      <c r="B19" s="23" t="s">
        <v>56</v>
      </c>
      <c r="C19" s="24" t="s">
        <v>57</v>
      </c>
      <c r="D19" s="23" t="s">
        <v>58</v>
      </c>
      <c r="E19" s="25">
        <v>-41581.85</v>
      </c>
      <c r="F19" s="25"/>
      <c r="G19" s="25"/>
      <c r="H19" s="25"/>
      <c r="I19" s="25"/>
      <c r="J19" s="25"/>
      <c r="K19" s="25">
        <f t="shared" si="0"/>
        <v>-41581.85</v>
      </c>
      <c r="L19" s="26"/>
      <c r="M19" s="33" t="s">
        <v>59</v>
      </c>
      <c r="N19" s="17"/>
      <c r="O19" s="25">
        <v>-41078</v>
      </c>
    </row>
    <row r="20" spans="2:15" s="10" customFormat="1" ht="16.899999999999999" customHeight="1" x14ac:dyDescent="0.2">
      <c r="B20" s="18" t="s">
        <v>60</v>
      </c>
      <c r="C20" s="19" t="s">
        <v>61</v>
      </c>
      <c r="D20" s="18" t="s">
        <v>62</v>
      </c>
      <c r="E20" s="21">
        <v>-25000</v>
      </c>
      <c r="F20" s="21"/>
      <c r="G20" s="21"/>
      <c r="H20" s="21"/>
      <c r="I20" s="21"/>
      <c r="J20" s="21"/>
      <c r="K20" s="21">
        <f t="shared" si="0"/>
        <v>-25000</v>
      </c>
      <c r="L20" s="22" t="s">
        <v>39</v>
      </c>
      <c r="M20" s="32" t="s">
        <v>63</v>
      </c>
      <c r="O20" s="21">
        <v>-25000</v>
      </c>
    </row>
    <row r="21" spans="2:15" s="10" customFormat="1" ht="16.899999999999999" customHeight="1" x14ac:dyDescent="0.2">
      <c r="B21" s="23" t="s">
        <v>64</v>
      </c>
      <c r="C21" s="24" t="s">
        <v>65</v>
      </c>
      <c r="D21" s="23" t="s">
        <v>66</v>
      </c>
      <c r="E21" s="25">
        <v>-52778.049999999996</v>
      </c>
      <c r="F21" s="25"/>
      <c r="G21" s="25">
        <f>-173.98-221.09</f>
        <v>-395.07</v>
      </c>
      <c r="H21" s="25">
        <f>23416.65+29756.47</f>
        <v>53173.120000000003</v>
      </c>
      <c r="I21" s="25"/>
      <c r="J21" s="25"/>
      <c r="K21" s="25">
        <f t="shared" si="0"/>
        <v>0</v>
      </c>
      <c r="L21" s="26"/>
      <c r="M21" s="33" t="s">
        <v>67</v>
      </c>
      <c r="N21" s="17"/>
      <c r="O21" s="25">
        <f>-22750-28936.4</f>
        <v>-51686.400000000001</v>
      </c>
    </row>
    <row r="22" spans="2:15" s="10" customFormat="1" ht="16.899999999999999" customHeight="1" x14ac:dyDescent="0.2">
      <c r="B22" s="18" t="s">
        <v>68</v>
      </c>
      <c r="C22" s="19" t="s">
        <v>69</v>
      </c>
      <c r="D22" s="18" t="s">
        <v>70</v>
      </c>
      <c r="E22" s="21">
        <v>-3048.76</v>
      </c>
      <c r="F22" s="21"/>
      <c r="G22" s="21">
        <v>-1.1100000000000001</v>
      </c>
      <c r="H22" s="21"/>
      <c r="I22" s="21">
        <v>3000</v>
      </c>
      <c r="J22" s="21"/>
      <c r="K22" s="21">
        <f t="shared" si="0"/>
        <v>-49.870000000000346</v>
      </c>
      <c r="L22" s="22" t="s">
        <v>28</v>
      </c>
      <c r="M22" s="32" t="s">
        <v>71</v>
      </c>
      <c r="O22" s="21">
        <v>-162897.42000000001</v>
      </c>
    </row>
    <row r="23" spans="2:15" s="10" customFormat="1" ht="16.899999999999999" customHeight="1" x14ac:dyDescent="0.2">
      <c r="B23" s="23" t="s">
        <v>72</v>
      </c>
      <c r="C23" s="24" t="s">
        <v>73</v>
      </c>
      <c r="D23" s="23" t="s">
        <v>74</v>
      </c>
      <c r="E23" s="25">
        <v>-8627.83</v>
      </c>
      <c r="F23" s="25"/>
      <c r="G23" s="25"/>
      <c r="H23" s="25"/>
      <c r="I23" s="25"/>
      <c r="J23" s="25"/>
      <c r="K23" s="25">
        <f t="shared" si="0"/>
        <v>-8627.83</v>
      </c>
      <c r="L23" s="26" t="s">
        <v>39</v>
      </c>
      <c r="M23" s="33" t="s">
        <v>75</v>
      </c>
      <c r="N23" s="17"/>
      <c r="O23" s="25">
        <v>-20275</v>
      </c>
    </row>
    <row r="24" spans="2:15" s="10" customFormat="1" ht="16.899999999999999" customHeight="1" x14ac:dyDescent="0.2">
      <c r="B24" s="18" t="s">
        <v>76</v>
      </c>
      <c r="C24" s="19" t="s">
        <v>77</v>
      </c>
      <c r="D24" s="18" t="s">
        <v>78</v>
      </c>
      <c r="E24" s="21">
        <v>-5379.0199999999995</v>
      </c>
      <c r="F24" s="21"/>
      <c r="G24" s="21">
        <v>-122.64</v>
      </c>
      <c r="H24" s="21"/>
      <c r="I24" s="21"/>
      <c r="J24" s="21"/>
      <c r="K24" s="21">
        <f t="shared" si="0"/>
        <v>-5501.66</v>
      </c>
      <c r="L24" s="22" t="s">
        <v>8</v>
      </c>
      <c r="M24" s="32" t="s">
        <v>51</v>
      </c>
      <c r="O24" s="21">
        <v>-5312.16</v>
      </c>
    </row>
    <row r="25" spans="2:15" s="10" customFormat="1" ht="16.899999999999999" customHeight="1" x14ac:dyDescent="0.2">
      <c r="B25" s="23" t="s">
        <v>79</v>
      </c>
      <c r="C25" s="24" t="s">
        <v>80</v>
      </c>
      <c r="D25" s="23" t="s">
        <v>81</v>
      </c>
      <c r="E25" s="25">
        <v>-94988.94</v>
      </c>
      <c r="F25" s="25"/>
      <c r="G25" s="25">
        <v>-2165.75</v>
      </c>
      <c r="H25" s="25"/>
      <c r="I25" s="25"/>
      <c r="J25" s="25"/>
      <c r="K25" s="25">
        <f t="shared" si="0"/>
        <v>-97154.69</v>
      </c>
      <c r="L25" s="26"/>
      <c r="M25" s="33" t="s">
        <v>59</v>
      </c>
      <c r="N25" s="17"/>
      <c r="O25" s="25">
        <f>ROUND((-55000-10000)*348/241,2)</f>
        <v>-93858.92</v>
      </c>
    </row>
    <row r="26" spans="2:15" s="10" customFormat="1" ht="16.899999999999999" customHeight="1" x14ac:dyDescent="0.2">
      <c r="B26" s="18" t="s">
        <v>79</v>
      </c>
      <c r="C26" s="19" t="s">
        <v>80</v>
      </c>
      <c r="D26" s="18" t="s">
        <v>82</v>
      </c>
      <c r="E26" s="21">
        <v>-172441.44999999998</v>
      </c>
      <c r="F26" s="21"/>
      <c r="G26" s="21">
        <v>-3931.66</v>
      </c>
      <c r="H26" s="21"/>
      <c r="I26" s="21"/>
      <c r="J26" s="21"/>
      <c r="K26" s="21">
        <f t="shared" si="0"/>
        <v>-176373.11</v>
      </c>
      <c r="L26" s="22"/>
      <c r="M26" s="32" t="s">
        <v>59</v>
      </c>
      <c r="O26" s="21">
        <f>ROUND((-78000-40000)*348/241,2)</f>
        <v>-170390.04</v>
      </c>
    </row>
    <row r="27" spans="2:15" s="10" customFormat="1" ht="16.899999999999999" customHeight="1" x14ac:dyDescent="0.2">
      <c r="B27" s="23" t="s">
        <v>83</v>
      </c>
      <c r="C27" s="24" t="s">
        <v>84</v>
      </c>
      <c r="D27" s="23" t="s">
        <v>85</v>
      </c>
      <c r="E27" s="25">
        <v>-16634.34</v>
      </c>
      <c r="F27" s="25"/>
      <c r="G27" s="25">
        <v>-379.26</v>
      </c>
      <c r="H27" s="25"/>
      <c r="I27" s="25"/>
      <c r="J27" s="25"/>
      <c r="K27" s="25">
        <f t="shared" si="0"/>
        <v>-17013.599999999999</v>
      </c>
      <c r="L27" s="26" t="s">
        <v>39</v>
      </c>
      <c r="M27" s="33" t="s">
        <v>63</v>
      </c>
      <c r="N27" s="17"/>
      <c r="O27" s="25">
        <v>-16487.599999999999</v>
      </c>
    </row>
    <row r="28" spans="2:15" s="10" customFormat="1" ht="16.899999999999999" customHeight="1" x14ac:dyDescent="0.2">
      <c r="B28" s="18" t="s">
        <v>86</v>
      </c>
      <c r="C28" s="19" t="s">
        <v>87</v>
      </c>
      <c r="D28" s="18" t="s">
        <v>88</v>
      </c>
      <c r="E28" s="21">
        <v>-3756</v>
      </c>
      <c r="F28" s="21"/>
      <c r="G28" s="21"/>
      <c r="H28" s="21"/>
      <c r="I28" s="21"/>
      <c r="J28" s="21"/>
      <c r="K28" s="21">
        <f t="shared" si="0"/>
        <v>-3756</v>
      </c>
      <c r="L28" s="22"/>
      <c r="M28" s="32" t="s">
        <v>89</v>
      </c>
      <c r="O28" s="21">
        <v>-15756</v>
      </c>
    </row>
    <row r="29" spans="2:15" s="10" customFormat="1" ht="16.899999999999999" customHeight="1" x14ac:dyDescent="0.2">
      <c r="B29" s="23" t="s">
        <v>90</v>
      </c>
      <c r="C29" s="24" t="s">
        <v>91</v>
      </c>
      <c r="D29" s="23" t="s">
        <v>92</v>
      </c>
      <c r="E29" s="25">
        <v>-27546</v>
      </c>
      <c r="F29" s="25"/>
      <c r="G29" s="25"/>
      <c r="H29" s="25">
        <v>4200</v>
      </c>
      <c r="I29" s="25"/>
      <c r="J29" s="25"/>
      <c r="K29" s="25">
        <f t="shared" si="0"/>
        <v>-23346</v>
      </c>
      <c r="L29" s="26" t="s">
        <v>39</v>
      </c>
      <c r="M29" s="33" t="s">
        <v>93</v>
      </c>
      <c r="N29" s="17"/>
      <c r="O29" s="25">
        <v>-27546</v>
      </c>
    </row>
    <row r="30" spans="2:15" s="10" customFormat="1" ht="16.899999999999999" customHeight="1" x14ac:dyDescent="0.2">
      <c r="B30" s="18" t="s">
        <v>94</v>
      </c>
      <c r="C30" s="19" t="s">
        <v>95</v>
      </c>
      <c r="D30" s="18" t="s">
        <v>96</v>
      </c>
      <c r="E30" s="21">
        <v>-30193.67</v>
      </c>
      <c r="F30" s="21"/>
      <c r="G30" s="21">
        <v>-688.42</v>
      </c>
      <c r="H30" s="21"/>
      <c r="I30" s="21"/>
      <c r="J30" s="21"/>
      <c r="K30" s="21">
        <f t="shared" si="0"/>
        <v>-30882.089999999997</v>
      </c>
      <c r="L30" s="22"/>
      <c r="M30" s="32" t="s">
        <v>59</v>
      </c>
      <c r="O30" s="21">
        <v>-30086</v>
      </c>
    </row>
    <row r="31" spans="2:15" s="10" customFormat="1" ht="16.899999999999999" customHeight="1" x14ac:dyDescent="0.2">
      <c r="B31" s="23" t="s">
        <v>86</v>
      </c>
      <c r="C31" s="24" t="s">
        <v>97</v>
      </c>
      <c r="D31" s="23" t="s">
        <v>88</v>
      </c>
      <c r="E31" s="25">
        <v>-6565</v>
      </c>
      <c r="F31" s="25"/>
      <c r="G31" s="25"/>
      <c r="H31" s="25"/>
      <c r="I31" s="25"/>
      <c r="J31" s="25"/>
      <c r="K31" s="25">
        <f t="shared" si="0"/>
        <v>-6565</v>
      </c>
      <c r="L31" s="26"/>
      <c r="M31" s="33" t="s">
        <v>59</v>
      </c>
      <c r="N31" s="17"/>
      <c r="O31" s="25">
        <v>-6565</v>
      </c>
    </row>
    <row r="32" spans="2:15" s="10" customFormat="1" ht="16.899999999999999" customHeight="1" x14ac:dyDescent="0.2">
      <c r="B32" s="18" t="s">
        <v>98</v>
      </c>
      <c r="C32" s="19" t="s">
        <v>99</v>
      </c>
      <c r="D32" s="18" t="s">
        <v>100</v>
      </c>
      <c r="E32" s="21">
        <v>-33919.79</v>
      </c>
      <c r="F32" s="21"/>
      <c r="G32" s="21">
        <v>-773.37</v>
      </c>
      <c r="H32" s="21"/>
      <c r="I32" s="21"/>
      <c r="J32" s="21"/>
      <c r="K32" s="21">
        <f t="shared" si="0"/>
        <v>-34693.160000000003</v>
      </c>
      <c r="L32" s="22" t="s">
        <v>39</v>
      </c>
      <c r="M32" s="32" t="s">
        <v>63</v>
      </c>
      <c r="O32" s="21">
        <v>-33863</v>
      </c>
    </row>
    <row r="33" spans="2:15" s="10" customFormat="1" ht="16.899999999999999" customHeight="1" x14ac:dyDescent="0.2">
      <c r="B33" s="23" t="s">
        <v>101</v>
      </c>
      <c r="C33" s="24" t="s">
        <v>102</v>
      </c>
      <c r="D33" s="23" t="s">
        <v>96</v>
      </c>
      <c r="E33" s="25">
        <v>-25046.73</v>
      </c>
      <c r="F33" s="25"/>
      <c r="G33" s="25">
        <v>-414.41</v>
      </c>
      <c r="H33" s="25"/>
      <c r="I33" s="25"/>
      <c r="J33" s="25">
        <v>6871</v>
      </c>
      <c r="K33" s="25">
        <f t="shared" si="0"/>
        <v>-18590.14</v>
      </c>
      <c r="L33" s="26" t="s">
        <v>39</v>
      </c>
      <c r="M33" s="33" t="s">
        <v>103</v>
      </c>
      <c r="N33" s="17"/>
      <c r="O33" s="25">
        <v>-25021</v>
      </c>
    </row>
    <row r="34" spans="2:15" s="10" customFormat="1" ht="16.899999999999999" customHeight="1" x14ac:dyDescent="0.2">
      <c r="B34" s="18" t="s">
        <v>104</v>
      </c>
      <c r="C34" s="19" t="s">
        <v>105</v>
      </c>
      <c r="D34" s="18" t="s">
        <v>106</v>
      </c>
      <c r="E34" s="21">
        <v>-41388.400000000001</v>
      </c>
      <c r="F34" s="21"/>
      <c r="G34" s="21">
        <v>-943.66</v>
      </c>
      <c r="H34" s="21"/>
      <c r="I34" s="21"/>
      <c r="J34" s="21"/>
      <c r="K34" s="21">
        <f t="shared" si="0"/>
        <v>-42332.060000000005</v>
      </c>
      <c r="L34" s="22" t="s">
        <v>8</v>
      </c>
      <c r="M34" s="32" t="s">
        <v>51</v>
      </c>
      <c r="O34" s="21">
        <v>-41345.730000000003</v>
      </c>
    </row>
    <row r="35" spans="2:15" s="10" customFormat="1" ht="16.899999999999999" customHeight="1" x14ac:dyDescent="0.2">
      <c r="B35" s="23" t="s">
        <v>107</v>
      </c>
      <c r="C35" s="24" t="s">
        <v>108</v>
      </c>
      <c r="D35" s="23" t="s">
        <v>109</v>
      </c>
      <c r="E35" s="25">
        <v>-44102.520000000004</v>
      </c>
      <c r="F35" s="25"/>
      <c r="G35" s="25">
        <v>-286.36</v>
      </c>
      <c r="H35" s="25">
        <v>11060.68</v>
      </c>
      <c r="I35" s="25">
        <v>2858.14</v>
      </c>
      <c r="J35" s="25">
        <v>17624</v>
      </c>
      <c r="K35" s="25">
        <f t="shared" si="0"/>
        <v>-12846.060000000005</v>
      </c>
      <c r="L35" s="34" t="s">
        <v>110</v>
      </c>
      <c r="M35" s="33" t="s">
        <v>111</v>
      </c>
      <c r="N35" s="17"/>
      <c r="O35" s="25">
        <v>-44058</v>
      </c>
    </row>
    <row r="36" spans="2:15" s="10" customFormat="1" ht="16.899999999999999" customHeight="1" x14ac:dyDescent="0.2">
      <c r="B36" s="18" t="s">
        <v>112</v>
      </c>
      <c r="C36" s="19" t="s">
        <v>113</v>
      </c>
      <c r="D36" s="18" t="s">
        <v>114</v>
      </c>
      <c r="E36" s="21">
        <v>-4751</v>
      </c>
      <c r="F36" s="21"/>
      <c r="G36" s="21"/>
      <c r="H36" s="21"/>
      <c r="I36" s="21"/>
      <c r="J36" s="21"/>
      <c r="K36" s="21">
        <f t="shared" si="0"/>
        <v>-4751</v>
      </c>
      <c r="L36" s="22" t="s">
        <v>39</v>
      </c>
      <c r="M36" s="32" t="s">
        <v>93</v>
      </c>
      <c r="O36" s="21">
        <v>-4751</v>
      </c>
    </row>
    <row r="37" spans="2:15" s="10" customFormat="1" ht="16.899999999999999" customHeight="1" x14ac:dyDescent="0.2">
      <c r="B37" s="23" t="s">
        <v>115</v>
      </c>
      <c r="C37" s="24" t="s">
        <v>116</v>
      </c>
      <c r="D37" s="23" t="s">
        <v>117</v>
      </c>
      <c r="E37" s="25">
        <v>-16565.080000000002</v>
      </c>
      <c r="F37" s="25"/>
      <c r="G37" s="25">
        <v>-377.68</v>
      </c>
      <c r="H37" s="25"/>
      <c r="I37" s="25"/>
      <c r="J37" s="25"/>
      <c r="K37" s="25">
        <f t="shared" si="0"/>
        <v>-16942.760000000002</v>
      </c>
      <c r="L37" s="26"/>
      <c r="M37" s="33" t="s">
        <v>59</v>
      </c>
      <c r="N37" s="17"/>
      <c r="O37" s="25">
        <v>-16550</v>
      </c>
    </row>
    <row r="38" spans="2:15" s="10" customFormat="1" ht="16.899999999999999" customHeight="1" x14ac:dyDescent="0.2">
      <c r="B38" s="18" t="s">
        <v>104</v>
      </c>
      <c r="C38" s="19" t="s">
        <v>105</v>
      </c>
      <c r="D38" s="18" t="s">
        <v>106</v>
      </c>
      <c r="E38" s="21">
        <v>-41381.72</v>
      </c>
      <c r="F38" s="21"/>
      <c r="G38" s="21">
        <v>-943.5</v>
      </c>
      <c r="H38" s="21"/>
      <c r="I38" s="21"/>
      <c r="J38" s="21"/>
      <c r="K38" s="21">
        <f t="shared" si="0"/>
        <v>-42325.22</v>
      </c>
      <c r="L38" s="22" t="s">
        <v>8</v>
      </c>
      <c r="M38" s="32" t="s">
        <v>51</v>
      </c>
      <c r="O38" s="21">
        <v>-41345.730000000003</v>
      </c>
    </row>
    <row r="39" spans="2:15" s="10" customFormat="1" ht="16.899999999999999" customHeight="1" x14ac:dyDescent="0.2">
      <c r="B39" s="23" t="s">
        <v>118</v>
      </c>
      <c r="C39" s="24" t="s">
        <v>119</v>
      </c>
      <c r="D39" s="23" t="s">
        <v>120</v>
      </c>
      <c r="E39" s="25">
        <v>-31026.37</v>
      </c>
      <c r="F39" s="25"/>
      <c r="G39" s="25">
        <v>-707.4</v>
      </c>
      <c r="H39" s="25"/>
      <c r="I39" s="25"/>
      <c r="J39" s="25"/>
      <c r="K39" s="25">
        <f t="shared" si="0"/>
        <v>-31733.77</v>
      </c>
      <c r="L39" s="26" t="s">
        <v>8</v>
      </c>
      <c r="M39" s="33" t="s">
        <v>121</v>
      </c>
      <c r="N39" s="17"/>
      <c r="O39" s="25">
        <v>-31000</v>
      </c>
    </row>
    <row r="40" spans="2:15" s="10" customFormat="1" ht="16.899999999999999" customHeight="1" x14ac:dyDescent="0.2">
      <c r="B40" s="18" t="s">
        <v>122</v>
      </c>
      <c r="C40" s="19" t="s">
        <v>123</v>
      </c>
      <c r="D40" s="18" t="s">
        <v>124</v>
      </c>
      <c r="E40" s="21">
        <v>-427515.64</v>
      </c>
      <c r="F40" s="21"/>
      <c r="G40" s="21">
        <v>-1676.16</v>
      </c>
      <c r="H40" s="21"/>
      <c r="I40" s="21"/>
      <c r="J40" s="21">
        <v>354000</v>
      </c>
      <c r="K40" s="21">
        <f t="shared" si="0"/>
        <v>-75191.799999999988</v>
      </c>
      <c r="L40" s="22" t="s">
        <v>39</v>
      </c>
      <c r="M40" s="32" t="s">
        <v>125</v>
      </c>
      <c r="O40" s="21">
        <v>-427167</v>
      </c>
    </row>
    <row r="41" spans="2:15" s="10" customFormat="1" ht="16.899999999999999" customHeight="1" x14ac:dyDescent="0.2">
      <c r="B41" s="23" t="s">
        <v>126</v>
      </c>
      <c r="C41" s="35" t="s">
        <v>127</v>
      </c>
      <c r="D41" s="23" t="s">
        <v>128</v>
      </c>
      <c r="E41" s="25">
        <v>-371877.26</v>
      </c>
      <c r="F41" s="25"/>
      <c r="G41" s="25">
        <v>-8478.7999999999993</v>
      </c>
      <c r="H41" s="25"/>
      <c r="I41" s="25"/>
      <c r="J41" s="25"/>
      <c r="K41" s="25">
        <f t="shared" si="0"/>
        <v>-380356.06</v>
      </c>
      <c r="L41" s="26"/>
      <c r="M41" s="33" t="s">
        <v>59</v>
      </c>
      <c r="N41" s="17"/>
      <c r="O41" s="25">
        <v>-371825</v>
      </c>
    </row>
    <row r="42" spans="2:15" s="10" customFormat="1" ht="16.899999999999999" customHeight="1" x14ac:dyDescent="0.2">
      <c r="B42" s="18" t="s">
        <v>126</v>
      </c>
      <c r="C42" s="19" t="s">
        <v>127</v>
      </c>
      <c r="D42" s="18" t="s">
        <v>129</v>
      </c>
      <c r="E42" s="21">
        <v>-100000</v>
      </c>
      <c r="F42" s="21"/>
      <c r="G42" s="21"/>
      <c r="H42" s="21">
        <v>100000</v>
      </c>
      <c r="I42" s="21"/>
      <c r="J42" s="21"/>
      <c r="K42" s="21">
        <f t="shared" si="0"/>
        <v>0</v>
      </c>
      <c r="L42" s="22" t="s">
        <v>8</v>
      </c>
      <c r="M42" s="32" t="s">
        <v>130</v>
      </c>
      <c r="O42" s="21">
        <v>-100000</v>
      </c>
    </row>
    <row r="43" spans="2:15" s="10" customFormat="1" ht="16.899999999999999" customHeight="1" x14ac:dyDescent="0.2">
      <c r="B43" s="23" t="s">
        <v>126</v>
      </c>
      <c r="C43" s="35" t="s">
        <v>127</v>
      </c>
      <c r="D43" s="23" t="s">
        <v>131</v>
      </c>
      <c r="E43" s="25">
        <v>-75010.539999999994</v>
      </c>
      <c r="F43" s="25"/>
      <c r="G43" s="25">
        <v>-1710.24</v>
      </c>
      <c r="H43" s="25"/>
      <c r="I43" s="25"/>
      <c r="J43" s="25"/>
      <c r="K43" s="25">
        <f t="shared" si="0"/>
        <v>-76720.78</v>
      </c>
      <c r="L43" s="26"/>
      <c r="M43" s="33" t="s">
        <v>59</v>
      </c>
      <c r="N43" s="17"/>
      <c r="O43" s="25">
        <v>-75000</v>
      </c>
    </row>
    <row r="44" spans="2:15" s="10" customFormat="1" ht="16.899999999999999" customHeight="1" x14ac:dyDescent="0.2">
      <c r="B44" s="18" t="s">
        <v>126</v>
      </c>
      <c r="C44" s="19" t="s">
        <v>127</v>
      </c>
      <c r="D44" s="18" t="s">
        <v>132</v>
      </c>
      <c r="E44" s="21">
        <v>-302542.52</v>
      </c>
      <c r="F44" s="21"/>
      <c r="G44" s="21">
        <v>-6897.97</v>
      </c>
      <c r="H44" s="21"/>
      <c r="I44" s="21"/>
      <c r="J44" s="21"/>
      <c r="K44" s="21">
        <f t="shared" si="0"/>
        <v>-309440.49</v>
      </c>
      <c r="L44" s="22" t="s">
        <v>8</v>
      </c>
      <c r="M44" s="32" t="s">
        <v>51</v>
      </c>
      <c r="O44" s="21">
        <v>-302500</v>
      </c>
    </row>
    <row r="45" spans="2:15" s="10" customFormat="1" ht="16.899999999999999" customHeight="1" x14ac:dyDescent="0.2">
      <c r="B45" s="23" t="s">
        <v>133</v>
      </c>
      <c r="C45" s="35" t="s">
        <v>134</v>
      </c>
      <c r="D45" s="23" t="s">
        <v>135</v>
      </c>
      <c r="E45" s="25">
        <v>-2614</v>
      </c>
      <c r="F45" s="25"/>
      <c r="G45" s="25"/>
      <c r="H45" s="25">
        <v>2614</v>
      </c>
      <c r="I45" s="25"/>
      <c r="J45" s="25"/>
      <c r="K45" s="25">
        <f t="shared" si="0"/>
        <v>0</v>
      </c>
      <c r="L45" s="26" t="s">
        <v>8</v>
      </c>
      <c r="M45" s="33" t="s">
        <v>136</v>
      </c>
      <c r="N45" s="17"/>
      <c r="O45" s="25">
        <v>-2614</v>
      </c>
    </row>
    <row r="46" spans="2:15" s="10" customFormat="1" ht="16.899999999999999" customHeight="1" x14ac:dyDescent="0.2">
      <c r="B46" s="18" t="s">
        <v>133</v>
      </c>
      <c r="C46" s="19" t="s">
        <v>134</v>
      </c>
      <c r="D46" s="18" t="s">
        <v>137</v>
      </c>
      <c r="E46" s="21">
        <v>-19907</v>
      </c>
      <c r="F46" s="21"/>
      <c r="G46" s="21">
        <v>-38.11</v>
      </c>
      <c r="H46" s="21">
        <v>18235.57</v>
      </c>
      <c r="I46" s="21"/>
      <c r="J46" s="21"/>
      <c r="K46" s="21">
        <f t="shared" si="0"/>
        <v>-1709.5400000000009</v>
      </c>
      <c r="L46" s="22" t="s">
        <v>8</v>
      </c>
      <c r="M46" s="32" t="s">
        <v>136</v>
      </c>
      <c r="O46" s="21">
        <v>-19907</v>
      </c>
    </row>
    <row r="47" spans="2:15" s="10" customFormat="1" ht="16.899999999999999" customHeight="1" x14ac:dyDescent="0.2">
      <c r="B47" s="23" t="s">
        <v>133</v>
      </c>
      <c r="C47" s="35" t="s">
        <v>134</v>
      </c>
      <c r="D47" s="23" t="s">
        <v>138</v>
      </c>
      <c r="E47" s="25">
        <v>-10851</v>
      </c>
      <c r="F47" s="25"/>
      <c r="G47" s="25"/>
      <c r="H47" s="25"/>
      <c r="I47" s="25"/>
      <c r="J47" s="25">
        <v>10851</v>
      </c>
      <c r="K47" s="25">
        <f t="shared" si="0"/>
        <v>0</v>
      </c>
      <c r="L47" s="26" t="s">
        <v>39</v>
      </c>
      <c r="M47" s="33" t="s">
        <v>40</v>
      </c>
      <c r="N47" s="17"/>
      <c r="O47" s="25">
        <v>-10851</v>
      </c>
    </row>
    <row r="48" spans="2:15" s="10" customFormat="1" ht="16.899999999999999" customHeight="1" x14ac:dyDescent="0.2">
      <c r="B48" s="18" t="s">
        <v>139</v>
      </c>
      <c r="C48" s="19" t="s">
        <v>140</v>
      </c>
      <c r="D48" s="18" t="s">
        <v>141</v>
      </c>
      <c r="E48" s="21">
        <v>0</v>
      </c>
      <c r="F48" s="21">
        <v>-124766.55</v>
      </c>
      <c r="G48" s="21">
        <v>-2470.58</v>
      </c>
      <c r="H48" s="21"/>
      <c r="I48" s="21"/>
      <c r="J48" s="21"/>
      <c r="K48" s="21">
        <f t="shared" si="0"/>
        <v>-127237.13</v>
      </c>
      <c r="L48" s="22" t="s">
        <v>8</v>
      </c>
      <c r="M48" s="32" t="s">
        <v>142</v>
      </c>
      <c r="O48" s="21">
        <v>-124766.55</v>
      </c>
    </row>
    <row r="49" spans="2:15" s="10" customFormat="1" ht="16.899999999999999" customHeight="1" x14ac:dyDescent="0.2">
      <c r="B49" s="23" t="s">
        <v>139</v>
      </c>
      <c r="C49" s="35" t="s">
        <v>140</v>
      </c>
      <c r="D49" s="23" t="s">
        <v>143</v>
      </c>
      <c r="E49" s="25">
        <v>0</v>
      </c>
      <c r="F49" s="25">
        <v>-92583.82</v>
      </c>
      <c r="G49" s="25">
        <v>-1270.67</v>
      </c>
      <c r="H49" s="25"/>
      <c r="I49" s="25"/>
      <c r="J49" s="25">
        <v>28414</v>
      </c>
      <c r="K49" s="25">
        <f t="shared" si="0"/>
        <v>-65440.490000000005</v>
      </c>
      <c r="L49" s="26" t="s">
        <v>39</v>
      </c>
      <c r="M49" s="33" t="s">
        <v>144</v>
      </c>
      <c r="N49" s="17"/>
      <c r="O49" s="25">
        <v>-92583.82</v>
      </c>
    </row>
    <row r="50" spans="2:15" s="10" customFormat="1" ht="16.899999999999999" customHeight="1" x14ac:dyDescent="0.2">
      <c r="B50" s="18" t="s">
        <v>139</v>
      </c>
      <c r="C50" s="19" t="s">
        <v>140</v>
      </c>
      <c r="D50" s="18" t="s">
        <v>145</v>
      </c>
      <c r="E50" s="21">
        <v>0</v>
      </c>
      <c r="F50" s="21">
        <v>-169858.98</v>
      </c>
      <c r="G50" s="21">
        <v>-3363.49</v>
      </c>
      <c r="H50" s="21"/>
      <c r="I50" s="21"/>
      <c r="J50" s="21"/>
      <c r="K50" s="21">
        <f t="shared" si="0"/>
        <v>-173222.47</v>
      </c>
      <c r="L50" s="22"/>
      <c r="M50" s="32" t="s">
        <v>59</v>
      </c>
      <c r="O50" s="21">
        <v>-169858.98</v>
      </c>
    </row>
    <row r="51" spans="2:15" s="10" customFormat="1" ht="16.899999999999999" customHeight="1" x14ac:dyDescent="0.2">
      <c r="B51" s="23" t="s">
        <v>146</v>
      </c>
      <c r="C51" s="35" t="s">
        <v>147</v>
      </c>
      <c r="D51" s="23" t="s">
        <v>148</v>
      </c>
      <c r="E51" s="25">
        <v>0</v>
      </c>
      <c r="F51" s="25">
        <v>-28300.959999999999</v>
      </c>
      <c r="G51" s="25">
        <v>-546.26</v>
      </c>
      <c r="H51" s="25"/>
      <c r="I51" s="25"/>
      <c r="J51" s="25"/>
      <c r="K51" s="25">
        <f t="shared" si="0"/>
        <v>-28847.219999999998</v>
      </c>
      <c r="L51" s="26" t="s">
        <v>8</v>
      </c>
      <c r="M51" s="33" t="s">
        <v>142</v>
      </c>
      <c r="N51" s="17"/>
      <c r="O51" s="25">
        <v>-28300.959999999999</v>
      </c>
    </row>
    <row r="52" spans="2:15" s="10" customFormat="1" ht="16.899999999999999" customHeight="1" x14ac:dyDescent="0.2">
      <c r="B52" s="18" t="s">
        <v>146</v>
      </c>
      <c r="C52" s="19" t="s">
        <v>147</v>
      </c>
      <c r="D52" s="18" t="s">
        <v>149</v>
      </c>
      <c r="E52" s="21">
        <v>0</v>
      </c>
      <c r="F52" s="21">
        <v>-101770.14</v>
      </c>
      <c r="G52" s="21">
        <v>-1964.35</v>
      </c>
      <c r="H52" s="21"/>
      <c r="I52" s="21"/>
      <c r="J52" s="21"/>
      <c r="K52" s="21">
        <f t="shared" si="0"/>
        <v>-103734.49</v>
      </c>
      <c r="L52" s="22"/>
      <c r="M52" s="32" t="s">
        <v>59</v>
      </c>
      <c r="O52" s="21">
        <v>-101770.14</v>
      </c>
    </row>
    <row r="53" spans="2:15" s="10" customFormat="1" ht="16.899999999999999" customHeight="1" x14ac:dyDescent="0.2">
      <c r="B53" s="23" t="s">
        <v>126</v>
      </c>
      <c r="C53" s="35" t="s">
        <v>127</v>
      </c>
      <c r="D53" s="23" t="s">
        <v>150</v>
      </c>
      <c r="E53" s="25">
        <v>0</v>
      </c>
      <c r="F53" s="25">
        <v>-91500</v>
      </c>
      <c r="G53" s="25">
        <v>-1737.55</v>
      </c>
      <c r="H53" s="25"/>
      <c r="I53" s="25"/>
      <c r="J53" s="25"/>
      <c r="K53" s="25">
        <f t="shared" si="0"/>
        <v>-93237.55</v>
      </c>
      <c r="L53" s="26" t="s">
        <v>8</v>
      </c>
      <c r="M53" s="33" t="s">
        <v>151</v>
      </c>
      <c r="N53" s="17"/>
      <c r="O53" s="25">
        <v>-91500</v>
      </c>
    </row>
    <row r="54" spans="2:15" s="10" customFormat="1" ht="16.899999999999999" customHeight="1" x14ac:dyDescent="0.2">
      <c r="B54" s="18" t="s">
        <v>126</v>
      </c>
      <c r="C54" s="40" t="s">
        <v>127</v>
      </c>
      <c r="D54" s="18" t="s">
        <v>152</v>
      </c>
      <c r="E54" s="21">
        <v>0</v>
      </c>
      <c r="F54" s="21">
        <v>-132892</v>
      </c>
      <c r="G54" s="21">
        <v>-2523.56</v>
      </c>
      <c r="H54" s="21"/>
      <c r="I54" s="21"/>
      <c r="J54" s="21"/>
      <c r="K54" s="21">
        <f t="shared" si="0"/>
        <v>-135415.56</v>
      </c>
      <c r="L54" s="22" t="s">
        <v>8</v>
      </c>
      <c r="M54" s="32" t="s">
        <v>51</v>
      </c>
      <c r="O54" s="21">
        <v>-132892</v>
      </c>
    </row>
    <row r="55" spans="2:15" s="10" customFormat="1" ht="16.899999999999999" customHeight="1" x14ac:dyDescent="0.2">
      <c r="B55" s="23" t="s">
        <v>126</v>
      </c>
      <c r="C55" s="35" t="s">
        <v>127</v>
      </c>
      <c r="D55" s="23" t="s">
        <v>153</v>
      </c>
      <c r="E55" s="25">
        <v>0</v>
      </c>
      <c r="F55" s="25">
        <v>-100000</v>
      </c>
      <c r="G55" s="25">
        <v>-1898.96</v>
      </c>
      <c r="H55" s="25"/>
      <c r="I55" s="25"/>
      <c r="J55" s="25"/>
      <c r="K55" s="25">
        <f t="shared" si="0"/>
        <v>-101898.96</v>
      </c>
      <c r="L55" s="26" t="s">
        <v>8</v>
      </c>
      <c r="M55" s="33" t="s">
        <v>130</v>
      </c>
      <c r="N55" s="17"/>
      <c r="O55" s="25">
        <v>-100000</v>
      </c>
    </row>
    <row r="56" spans="2:15" s="10" customFormat="1" ht="16.899999999999999" customHeight="1" x14ac:dyDescent="0.2">
      <c r="B56" s="18" t="s">
        <v>126</v>
      </c>
      <c r="C56" s="40" t="s">
        <v>127</v>
      </c>
      <c r="D56" s="18" t="s">
        <v>154</v>
      </c>
      <c r="E56" s="21">
        <v>0</v>
      </c>
      <c r="F56" s="21">
        <v>-50000</v>
      </c>
      <c r="G56" s="21">
        <v>-949.48</v>
      </c>
      <c r="H56" s="21"/>
      <c r="I56" s="21"/>
      <c r="J56" s="21"/>
      <c r="K56" s="21">
        <f t="shared" si="0"/>
        <v>-50949.48</v>
      </c>
      <c r="L56" s="22" t="s">
        <v>8</v>
      </c>
      <c r="M56" s="32" t="s">
        <v>51</v>
      </c>
      <c r="O56" s="21">
        <v>-50000</v>
      </c>
    </row>
    <row r="57" spans="2:15" s="10" customFormat="1" ht="16.899999999999999" customHeight="1" x14ac:dyDescent="0.2">
      <c r="B57" s="23" t="s">
        <v>155</v>
      </c>
      <c r="C57" s="35" t="s">
        <v>156</v>
      </c>
      <c r="D57" s="23" t="s">
        <v>157</v>
      </c>
      <c r="E57" s="25">
        <v>0</v>
      </c>
      <c r="F57" s="25">
        <v>-56535.11</v>
      </c>
      <c r="G57" s="25">
        <v>-826.37</v>
      </c>
      <c r="H57" s="25"/>
      <c r="I57" s="25"/>
      <c r="J57" s="25"/>
      <c r="K57" s="25">
        <f t="shared" si="0"/>
        <v>-57361.48</v>
      </c>
      <c r="L57" s="26" t="s">
        <v>8</v>
      </c>
      <c r="M57" s="33" t="s">
        <v>142</v>
      </c>
      <c r="N57" s="17"/>
      <c r="O57" s="25">
        <v>-56535.11</v>
      </c>
    </row>
    <row r="58" spans="2:15" s="10" customFormat="1" ht="16.899999999999999" customHeight="1" x14ac:dyDescent="0.2">
      <c r="B58" s="18" t="s">
        <v>155</v>
      </c>
      <c r="C58" s="40" t="s">
        <v>156</v>
      </c>
      <c r="D58" s="18" t="s">
        <v>158</v>
      </c>
      <c r="E58" s="21">
        <v>0</v>
      </c>
      <c r="F58" s="21">
        <v>-113510.76</v>
      </c>
      <c r="G58" s="21">
        <v>-1659.19</v>
      </c>
      <c r="H58" s="21"/>
      <c r="I58" s="21"/>
      <c r="J58" s="21"/>
      <c r="K58" s="21">
        <f t="shared" si="0"/>
        <v>-115169.95</v>
      </c>
      <c r="L58" s="22"/>
      <c r="M58" s="32" t="s">
        <v>59</v>
      </c>
      <c r="O58" s="21">
        <v>-113510.76</v>
      </c>
    </row>
    <row r="59" spans="2:15" s="10" customFormat="1" ht="16.899999999999999" customHeight="1" x14ac:dyDescent="0.2">
      <c r="B59" s="23" t="s">
        <v>155</v>
      </c>
      <c r="C59" s="35" t="s">
        <v>156</v>
      </c>
      <c r="D59" s="23" t="s">
        <v>159</v>
      </c>
      <c r="E59" s="25">
        <v>0</v>
      </c>
      <c r="F59" s="25">
        <v>-62264.42</v>
      </c>
      <c r="G59" s="25">
        <v>-910.12</v>
      </c>
      <c r="H59" s="25"/>
      <c r="I59" s="25"/>
      <c r="J59" s="25"/>
      <c r="K59" s="25">
        <f t="shared" si="0"/>
        <v>-63174.54</v>
      </c>
      <c r="L59" s="26"/>
      <c r="M59" s="33" t="s">
        <v>59</v>
      </c>
      <c r="N59" s="17"/>
      <c r="O59" s="25">
        <v>-62264.42</v>
      </c>
    </row>
    <row r="60" spans="2:15" s="10" customFormat="1" ht="16.899999999999999" customHeight="1" x14ac:dyDescent="0.2">
      <c r="B60" s="18" t="s">
        <v>160</v>
      </c>
      <c r="C60" s="40" t="s">
        <v>161</v>
      </c>
      <c r="D60" s="18" t="s">
        <v>157</v>
      </c>
      <c r="E60" s="21">
        <v>0</v>
      </c>
      <c r="F60" s="21">
        <v>-53859.95</v>
      </c>
      <c r="G60" s="21">
        <v>-787.27</v>
      </c>
      <c r="H60" s="21"/>
      <c r="I60" s="21"/>
      <c r="J60" s="21"/>
      <c r="K60" s="21">
        <f t="shared" si="0"/>
        <v>-54647.219999999994</v>
      </c>
      <c r="L60" s="22" t="s">
        <v>8</v>
      </c>
      <c r="M60" s="32" t="s">
        <v>142</v>
      </c>
      <c r="O60" s="21">
        <v>-53859.95</v>
      </c>
    </row>
    <row r="61" spans="2:15" s="10" customFormat="1" ht="16.899999999999999" customHeight="1" x14ac:dyDescent="0.2">
      <c r="B61" s="23" t="s">
        <v>160</v>
      </c>
      <c r="C61" s="35" t="s">
        <v>161</v>
      </c>
      <c r="D61" s="23" t="s">
        <v>158</v>
      </c>
      <c r="E61" s="25">
        <v>0</v>
      </c>
      <c r="F61" s="25">
        <v>-108351.43</v>
      </c>
      <c r="G61" s="25">
        <v>-1583.77</v>
      </c>
      <c r="H61" s="25"/>
      <c r="I61" s="25"/>
      <c r="J61" s="25"/>
      <c r="K61" s="25">
        <f t="shared" si="0"/>
        <v>-109935.2</v>
      </c>
      <c r="L61" s="26"/>
      <c r="M61" s="33" t="s">
        <v>59</v>
      </c>
      <c r="N61" s="17"/>
      <c r="O61" s="25">
        <v>-108351.43</v>
      </c>
    </row>
    <row r="62" spans="2:15" s="10" customFormat="1" ht="16.899999999999999" customHeight="1" x14ac:dyDescent="0.2">
      <c r="B62" s="18" t="s">
        <v>160</v>
      </c>
      <c r="C62" s="40" t="s">
        <v>161</v>
      </c>
      <c r="D62" s="18" t="s">
        <v>159</v>
      </c>
      <c r="E62" s="21">
        <v>0</v>
      </c>
      <c r="F62" s="21">
        <v>-59958.33</v>
      </c>
      <c r="G62" s="21">
        <v>-876.41</v>
      </c>
      <c r="H62" s="21"/>
      <c r="I62" s="21"/>
      <c r="J62" s="21"/>
      <c r="K62" s="21">
        <f t="shared" si="0"/>
        <v>-60834.740000000005</v>
      </c>
      <c r="L62" s="22"/>
      <c r="M62" s="32" t="s">
        <v>59</v>
      </c>
      <c r="O62" s="21">
        <v>-59958.33</v>
      </c>
    </row>
    <row r="63" spans="2:15" s="10" customFormat="1" ht="16.899999999999999" customHeight="1" x14ac:dyDescent="0.2">
      <c r="B63" s="23" t="s">
        <v>162</v>
      </c>
      <c r="C63" s="35" t="s">
        <v>163</v>
      </c>
      <c r="D63" s="23" t="s">
        <v>157</v>
      </c>
      <c r="E63" s="25">
        <v>0</v>
      </c>
      <c r="F63" s="25">
        <v>-223732.8</v>
      </c>
      <c r="G63" s="25">
        <v>-3270.3</v>
      </c>
      <c r="H63" s="25"/>
      <c r="I63" s="25"/>
      <c r="J63" s="25"/>
      <c r="K63" s="25">
        <f t="shared" si="0"/>
        <v>-227003.09999999998</v>
      </c>
      <c r="L63" s="26" t="s">
        <v>8</v>
      </c>
      <c r="M63" s="33" t="s">
        <v>142</v>
      </c>
      <c r="N63" s="17"/>
      <c r="O63" s="25">
        <v>-223732.8</v>
      </c>
    </row>
    <row r="64" spans="2:15" s="10" customFormat="1" ht="16.899999999999999" customHeight="1" x14ac:dyDescent="0.2">
      <c r="B64" s="18" t="s">
        <v>162</v>
      </c>
      <c r="C64" s="40" t="s">
        <v>163</v>
      </c>
      <c r="D64" s="18" t="s">
        <v>158</v>
      </c>
      <c r="E64" s="21">
        <v>0</v>
      </c>
      <c r="F64" s="21">
        <v>-474684.26</v>
      </c>
      <c r="G64" s="21">
        <v>-6938.45</v>
      </c>
      <c r="H64" s="21"/>
      <c r="I64" s="21"/>
      <c r="J64" s="21"/>
      <c r="K64" s="21">
        <f t="shared" si="0"/>
        <v>-481622.71</v>
      </c>
      <c r="L64" s="22"/>
      <c r="M64" s="32" t="s">
        <v>59</v>
      </c>
      <c r="O64" s="21">
        <v>-474684.26</v>
      </c>
    </row>
    <row r="65" spans="2:19" s="10" customFormat="1" ht="16.899999999999999" customHeight="1" x14ac:dyDescent="0.2">
      <c r="B65" s="23" t="s">
        <v>162</v>
      </c>
      <c r="C65" s="35" t="s">
        <v>163</v>
      </c>
      <c r="D65" s="23" t="s">
        <v>159</v>
      </c>
      <c r="E65" s="25">
        <v>0</v>
      </c>
      <c r="F65" s="25">
        <v>-94548.800000000003</v>
      </c>
      <c r="G65" s="25">
        <v>-1382.02</v>
      </c>
      <c r="H65" s="25"/>
      <c r="I65" s="25"/>
      <c r="J65" s="25"/>
      <c r="K65" s="25">
        <f t="shared" si="0"/>
        <v>-95930.82</v>
      </c>
      <c r="L65" s="26"/>
      <c r="M65" s="33" t="s">
        <v>59</v>
      </c>
      <c r="N65" s="17"/>
      <c r="O65" s="25">
        <v>-94548.800000000003</v>
      </c>
    </row>
    <row r="66" spans="2:19" s="10" customFormat="1" ht="16.899999999999999" customHeight="1" x14ac:dyDescent="0.2">
      <c r="B66" s="18" t="s">
        <v>126</v>
      </c>
      <c r="C66" s="40" t="s">
        <v>127</v>
      </c>
      <c r="D66" s="18" t="s">
        <v>164</v>
      </c>
      <c r="E66" s="21">
        <v>0</v>
      </c>
      <c r="F66" s="21">
        <v>-20560.62</v>
      </c>
      <c r="G66" s="21">
        <v>-263.29000000000002</v>
      </c>
      <c r="H66" s="21"/>
      <c r="I66" s="21"/>
      <c r="J66" s="21"/>
      <c r="K66" s="21">
        <f t="shared" si="0"/>
        <v>-20823.91</v>
      </c>
      <c r="L66" s="22" t="s">
        <v>8</v>
      </c>
      <c r="M66" s="32" t="s">
        <v>165</v>
      </c>
      <c r="O66" s="21">
        <v>-20560.62</v>
      </c>
    </row>
    <row r="67" spans="2:19" s="10" customFormat="1" ht="16.899999999999999" customHeight="1" x14ac:dyDescent="0.2">
      <c r="B67" s="23" t="s">
        <v>166</v>
      </c>
      <c r="C67" s="35" t="s">
        <v>167</v>
      </c>
      <c r="D67" s="23" t="s">
        <v>168</v>
      </c>
      <c r="E67" s="25">
        <v>0</v>
      </c>
      <c r="F67" s="25">
        <v>-18919.87</v>
      </c>
      <c r="G67" s="25">
        <v>-210.37</v>
      </c>
      <c r="H67" s="25"/>
      <c r="I67" s="25"/>
      <c r="J67" s="25"/>
      <c r="K67" s="25">
        <f t="shared" si="0"/>
        <v>-19130.239999999998</v>
      </c>
      <c r="L67" s="26"/>
      <c r="M67" s="33" t="s">
        <v>59</v>
      </c>
      <c r="N67" s="17"/>
      <c r="O67" s="25">
        <v>-18919.87</v>
      </c>
    </row>
    <row r="68" spans="2:19" s="10" customFormat="1" ht="16.899999999999999" customHeight="1" x14ac:dyDescent="0.2">
      <c r="B68" s="18" t="s">
        <v>169</v>
      </c>
      <c r="C68" s="40" t="s">
        <v>170</v>
      </c>
      <c r="D68" s="18" t="s">
        <v>171</v>
      </c>
      <c r="E68" s="21">
        <v>0</v>
      </c>
      <c r="F68" s="21">
        <v>-2492.15</v>
      </c>
      <c r="G68" s="21"/>
      <c r="H68" s="21"/>
      <c r="I68" s="21"/>
      <c r="J68" s="21"/>
      <c r="K68" s="21">
        <f t="shared" si="0"/>
        <v>-2492.15</v>
      </c>
      <c r="L68" s="22"/>
      <c r="M68" s="32" t="s">
        <v>59</v>
      </c>
      <c r="O68" s="21">
        <v>-2492.15</v>
      </c>
    </row>
    <row r="69" spans="2:19" s="10" customFormat="1" ht="16.899999999999999" customHeight="1" x14ac:dyDescent="0.2">
      <c r="B69" s="23" t="s">
        <v>169</v>
      </c>
      <c r="C69" s="35" t="s">
        <v>170</v>
      </c>
      <c r="D69" s="23" t="s">
        <v>172</v>
      </c>
      <c r="E69" s="25">
        <v>0</v>
      </c>
      <c r="F69" s="25">
        <v>-18983.349999999999</v>
      </c>
      <c r="G69" s="25"/>
      <c r="H69" s="25"/>
      <c r="I69" s="25"/>
      <c r="J69" s="25"/>
      <c r="K69" s="25">
        <f t="shared" si="0"/>
        <v>-18983.349999999999</v>
      </c>
      <c r="L69" s="26"/>
      <c r="M69" s="33" t="s">
        <v>59</v>
      </c>
      <c r="N69" s="17"/>
      <c r="O69" s="25">
        <v>-18983.349999999999</v>
      </c>
    </row>
    <row r="70" spans="2:19" s="10" customFormat="1" ht="16.899999999999999" customHeight="1" x14ac:dyDescent="0.2">
      <c r="B70" s="18" t="s">
        <v>169</v>
      </c>
      <c r="C70" s="40" t="s">
        <v>170</v>
      </c>
      <c r="D70" s="18" t="s">
        <v>173</v>
      </c>
      <c r="E70" s="21">
        <v>0</v>
      </c>
      <c r="F70" s="21">
        <v>-10347.290000000001</v>
      </c>
      <c r="G70" s="21"/>
      <c r="H70" s="21"/>
      <c r="I70" s="21"/>
      <c r="J70" s="21"/>
      <c r="K70" s="21">
        <f t="shared" si="0"/>
        <v>-10347.290000000001</v>
      </c>
      <c r="L70" s="22"/>
      <c r="M70" s="32" t="s">
        <v>59</v>
      </c>
      <c r="O70" s="21">
        <v>-10347.290000000001</v>
      </c>
    </row>
    <row r="71" spans="2:19" s="10" customFormat="1" ht="16.899999999999999" customHeight="1" x14ac:dyDescent="0.2">
      <c r="B71" s="23" t="s">
        <v>174</v>
      </c>
      <c r="C71" s="35" t="s">
        <v>175</v>
      </c>
      <c r="D71" s="23" t="s">
        <v>176</v>
      </c>
      <c r="E71" s="25">
        <v>0</v>
      </c>
      <c r="F71" s="25">
        <v>-55456.83</v>
      </c>
      <c r="G71" s="25">
        <v>-200.92</v>
      </c>
      <c r="H71" s="25"/>
      <c r="I71" s="25"/>
      <c r="J71" s="25"/>
      <c r="K71" s="25">
        <f t="shared" si="0"/>
        <v>-55657.75</v>
      </c>
      <c r="L71" s="26" t="s">
        <v>8</v>
      </c>
      <c r="M71" s="33" t="s">
        <v>142</v>
      </c>
      <c r="N71" s="17"/>
      <c r="O71" s="25">
        <v>-55456.83</v>
      </c>
    </row>
    <row r="72" spans="2:19" s="10" customFormat="1" ht="16.899999999999999" customHeight="1" x14ac:dyDescent="0.2">
      <c r="B72" s="18" t="s">
        <v>174</v>
      </c>
      <c r="C72" s="40" t="s">
        <v>175</v>
      </c>
      <c r="D72" s="18" t="s">
        <v>177</v>
      </c>
      <c r="E72" s="21">
        <v>0</v>
      </c>
      <c r="F72" s="21">
        <v>-147320.53</v>
      </c>
      <c r="G72" s="21">
        <v>-533.74</v>
      </c>
      <c r="H72" s="21"/>
      <c r="I72" s="21"/>
      <c r="J72" s="21"/>
      <c r="K72" s="21">
        <f t="shared" si="0"/>
        <v>-147854.26999999999</v>
      </c>
      <c r="L72" s="22"/>
      <c r="M72" s="32" t="s">
        <v>59</v>
      </c>
      <c r="O72" s="21">
        <v>-147320.53</v>
      </c>
    </row>
    <row r="73" spans="2:19" s="10" customFormat="1" ht="16.899999999999999" customHeight="1" x14ac:dyDescent="0.2">
      <c r="B73" s="23" t="s">
        <v>174</v>
      </c>
      <c r="C73" s="35" t="s">
        <v>175</v>
      </c>
      <c r="D73" s="23" t="s">
        <v>178</v>
      </c>
      <c r="E73" s="25">
        <v>0</v>
      </c>
      <c r="F73" s="25">
        <v>-80289.240000000005</v>
      </c>
      <c r="G73" s="25">
        <v>-290.89</v>
      </c>
      <c r="H73" s="25"/>
      <c r="I73" s="25"/>
      <c r="J73" s="25"/>
      <c r="K73" s="25">
        <f t="shared" si="0"/>
        <v>-80580.13</v>
      </c>
      <c r="L73" s="26"/>
      <c r="M73" s="33" t="s">
        <v>59</v>
      </c>
      <c r="N73" s="17"/>
      <c r="O73" s="25">
        <v>-80289.240000000005</v>
      </c>
    </row>
    <row r="74" spans="2:19" s="10" customFormat="1" ht="16.899999999999999" customHeight="1" x14ac:dyDescent="0.2">
      <c r="B74" s="18" t="s">
        <v>179</v>
      </c>
      <c r="C74" s="40" t="s">
        <v>180</v>
      </c>
      <c r="D74" s="18" t="s">
        <v>181</v>
      </c>
      <c r="E74" s="21">
        <v>0</v>
      </c>
      <c r="F74" s="21">
        <v>-179151.28</v>
      </c>
      <c r="G74" s="21"/>
      <c r="H74" s="21"/>
      <c r="I74" s="21"/>
      <c r="J74" s="21"/>
      <c r="K74" s="21">
        <f t="shared" si="0"/>
        <v>-179151.28</v>
      </c>
      <c r="L74" s="22"/>
      <c r="M74" s="32" t="s">
        <v>59</v>
      </c>
      <c r="O74" s="21">
        <v>-179151.28</v>
      </c>
    </row>
    <row r="75" spans="2:19" s="10" customFormat="1" ht="16.899999999999999" customHeight="1" x14ac:dyDescent="0.2">
      <c r="B75" s="23" t="s">
        <v>139</v>
      </c>
      <c r="C75" s="35" t="s">
        <v>140</v>
      </c>
      <c r="D75" s="23" t="s">
        <v>143</v>
      </c>
      <c r="E75" s="25">
        <v>0</v>
      </c>
      <c r="F75" s="25">
        <v>-91726.76</v>
      </c>
      <c r="G75" s="25">
        <v>-137.51</v>
      </c>
      <c r="H75" s="25"/>
      <c r="I75" s="25"/>
      <c r="J75" s="25"/>
      <c r="K75" s="25">
        <f t="shared" si="0"/>
        <v>-91864.26999999999</v>
      </c>
      <c r="L75" s="26"/>
      <c r="M75" s="33" t="s">
        <v>59</v>
      </c>
      <c r="N75" s="17"/>
      <c r="O75" s="25">
        <v>-91726.76</v>
      </c>
    </row>
    <row r="76" spans="2:19" s="10" customFormat="1" ht="16.899999999999999" customHeight="1" x14ac:dyDescent="0.2">
      <c r="B76" s="18" t="s">
        <v>139</v>
      </c>
      <c r="C76" s="40" t="s">
        <v>140</v>
      </c>
      <c r="D76" s="18" t="s">
        <v>145</v>
      </c>
      <c r="E76" s="21">
        <v>0</v>
      </c>
      <c r="F76" s="21">
        <v>-168277.42</v>
      </c>
      <c r="G76" s="21">
        <v>-252.28</v>
      </c>
      <c r="H76" s="21"/>
      <c r="I76" s="21"/>
      <c r="J76" s="21"/>
      <c r="K76" s="21">
        <f t="shared" si="0"/>
        <v>-168529.7</v>
      </c>
      <c r="L76" s="22"/>
      <c r="M76" s="32" t="s">
        <v>59</v>
      </c>
      <c r="O76" s="21">
        <v>-168277.42</v>
      </c>
    </row>
    <row r="77" spans="2:19" s="10" customFormat="1" ht="16.899999999999999" customHeight="1" x14ac:dyDescent="0.2">
      <c r="B77" s="18"/>
      <c r="C77" s="19"/>
      <c r="D77" s="20"/>
      <c r="E77" s="21"/>
      <c r="F77" s="21"/>
      <c r="G77" s="21"/>
      <c r="H77" s="21"/>
      <c r="I77" s="21"/>
      <c r="J77" s="21"/>
      <c r="K77" s="21"/>
      <c r="L77" s="22"/>
      <c r="M77" s="32"/>
      <c r="O77" s="21"/>
    </row>
    <row r="78" spans="2:19" s="10" customFormat="1" ht="22.9" customHeight="1" x14ac:dyDescent="0.2">
      <c r="B78" s="36"/>
      <c r="C78" s="11"/>
      <c r="D78" s="37"/>
      <c r="E78" s="38">
        <f t="shared" ref="E78:K78" si="1">SUM(E11:E77)</f>
        <v>-2467731.58</v>
      </c>
      <c r="F78" s="38">
        <f t="shared" si="1"/>
        <v>-2932643.6499999994</v>
      </c>
      <c r="G78" s="38">
        <f t="shared" si="1"/>
        <v>-68691.149999999994</v>
      </c>
      <c r="H78" s="38">
        <f t="shared" si="1"/>
        <v>207104.37</v>
      </c>
      <c r="I78" s="38">
        <f t="shared" si="1"/>
        <v>8159.5399999999991</v>
      </c>
      <c r="J78" s="38">
        <f t="shared" si="1"/>
        <v>777952.43</v>
      </c>
      <c r="K78" s="38">
        <f t="shared" si="1"/>
        <v>-4475850.040000001</v>
      </c>
      <c r="L78" s="39"/>
      <c r="M78" s="38"/>
      <c r="O78" s="38">
        <f>SUM(O11:O77)</f>
        <v>-5827813.6399999997</v>
      </c>
    </row>
    <row r="79" spans="2:19" x14ac:dyDescent="0.2">
      <c r="C79" s="2"/>
      <c r="E79" s="9"/>
      <c r="F79" s="9"/>
      <c r="G79" s="9"/>
      <c r="H79" s="9"/>
      <c r="I79" s="9"/>
      <c r="J79" s="9"/>
      <c r="K79" s="9"/>
      <c r="L79" s="12"/>
      <c r="M79" s="9"/>
      <c r="O79" s="9"/>
      <c r="P79" s="9"/>
      <c r="Q79" s="9"/>
      <c r="S79" s="2"/>
    </row>
    <row r="81" spans="5:11" x14ac:dyDescent="0.2">
      <c r="E81" s="9"/>
      <c r="F81" s="9"/>
      <c r="G81" s="9"/>
      <c r="H81" s="9"/>
      <c r="I81" s="9"/>
      <c r="J81" s="9"/>
      <c r="K81" s="9"/>
    </row>
    <row r="83" spans="5:11" x14ac:dyDescent="0.2">
      <c r="K83" s="9"/>
    </row>
  </sheetData>
  <pageMargins left="0.19685039370078741" right="0" top="0" bottom="0" header="0.31496062992125984" footer="0.31496062992125984"/>
  <pageSetup paperSize="284" scale="5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A78968A633CD42B89CBDDF872F8D74" ma:contentTypeVersion="3" ma:contentTypeDescription="Create a new document." ma:contentTypeScope="" ma:versionID="1c361d2a238942f0f31626484033d1b3">
  <xsd:schema xmlns:xsd="http://www.w3.org/2001/XMLSchema" xmlns:xs="http://www.w3.org/2001/XMLSchema" xmlns:p="http://schemas.microsoft.com/office/2006/metadata/properties" xmlns:ns2="de51f0c8-8728-466f-821a-3543f595b3bf" targetNamespace="http://schemas.microsoft.com/office/2006/metadata/properties" ma:root="true" ma:fieldsID="601c492cc319d2965fca4a931923ba99" ns2:_="">
    <xsd:import namespace="de51f0c8-8728-466f-821a-3543f595b3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51f0c8-8728-466f-821a-3543f595b3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90DFF0-D132-4101-BDAB-8321FA3F60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6E130B-D557-413D-9DDF-26D0E29F3F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51f0c8-8728-466f-821a-3543f595b3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2022-23</vt:lpstr>
      <vt:lpstr>'2022-23'!Print_Area</vt:lpstr>
    </vt:vector>
  </TitlesOfParts>
  <Manager/>
  <Company>Tonbridge &amp; Malling B.C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DeSave</dc:creator>
  <cp:keywords/>
  <dc:description/>
  <cp:lastModifiedBy>Matthew Cattermole</cp:lastModifiedBy>
  <cp:revision/>
  <dcterms:created xsi:type="dcterms:W3CDTF">2006-02-06T14:12:00Z</dcterms:created>
  <dcterms:modified xsi:type="dcterms:W3CDTF">2024-01-02T08:11:36Z</dcterms:modified>
  <cp:category/>
  <cp:contentStatus/>
</cp:coreProperties>
</file>