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cs\Downloads\"/>
    </mc:Choice>
  </mc:AlternateContent>
  <xr:revisionPtr revIDLastSave="0" documentId="8_{C540FADF-5C3E-4943-933C-0C84A88920F8}" xr6:coauthVersionLast="47" xr6:coauthVersionMax="47" xr10:uidLastSave="{00000000-0000-0000-0000-000000000000}"/>
  <bookViews>
    <workbookView xWindow="13005" yWindow="-16320" windowWidth="29040" windowHeight="15840" tabRatio="716" xr2:uid="{00000000-000D-0000-FFFF-FFFF00000000}"/>
  </bookViews>
  <sheets>
    <sheet name="2021-22" sheetId="3" r:id="rId1"/>
  </sheets>
  <definedNames>
    <definedName name="_xlnm.Print_Area" localSheetId="0">'2021-22'!$A$1:$L$43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J37" i="3"/>
  <c r="J36" i="3"/>
  <c r="J35" i="3"/>
  <c r="F15" i="3"/>
  <c r="J15" i="3" s="1"/>
  <c r="J32" i="3"/>
  <c r="J33" i="3"/>
  <c r="J34" i="3"/>
  <c r="J39" i="3"/>
  <c r="J40" i="3"/>
  <c r="J41" i="3"/>
  <c r="J31" i="3"/>
  <c r="J26" i="3"/>
  <c r="J25" i="3"/>
  <c r="J24" i="3"/>
  <c r="J23" i="3"/>
  <c r="J18" i="3"/>
  <c r="J17" i="3"/>
  <c r="J16" i="3"/>
  <c r="J12" i="3"/>
  <c r="J11" i="3"/>
  <c r="J10" i="3"/>
  <c r="J9" i="3"/>
  <c r="D42" i="3"/>
  <c r="I42" i="3"/>
  <c r="H42" i="3"/>
  <c r="G42" i="3"/>
  <c r="E42" i="3"/>
  <c r="J30" i="3"/>
  <c r="J29" i="3"/>
  <c r="J28" i="3"/>
  <c r="J27" i="3"/>
  <c r="J22" i="3"/>
  <c r="J21" i="3"/>
  <c r="M20" i="3"/>
  <c r="J20" i="3"/>
  <c r="M19" i="3"/>
  <c r="J19" i="3"/>
  <c r="M15" i="3"/>
  <c r="J14" i="3"/>
  <c r="J13" i="3"/>
  <c r="J8" i="3"/>
  <c r="J7" i="3"/>
  <c r="J6" i="3"/>
  <c r="J5" i="3"/>
  <c r="M4" i="3"/>
  <c r="J4" i="3"/>
  <c r="J3" i="3"/>
  <c r="M42" i="3" l="1"/>
  <c r="J42" i="3"/>
  <c r="F42" i="3"/>
</calcChain>
</file>

<file path=xl/sharedStrings.xml><?xml version="1.0" encoding="utf-8"?>
<sst xmlns="http://schemas.openxmlformats.org/spreadsheetml/2006/main" count="195" uniqueCount="132">
  <si>
    <t>Site</t>
  </si>
  <si>
    <t>Purpose</t>
  </si>
  <si>
    <t>Third Party</t>
  </si>
  <si>
    <t xml:space="preserve">Revenue / </t>
  </si>
  <si>
    <t>Project / Other</t>
  </si>
  <si>
    <t>Bow Road (Phoenix Drive), Wateringbury</t>
  </si>
  <si>
    <t>96/00483</t>
  </si>
  <si>
    <t>Maintenance of Public Open Space</t>
  </si>
  <si>
    <t>Revenue</t>
  </si>
  <si>
    <t>Grounds  Maintenance - Other Areas</t>
  </si>
  <si>
    <t>Quarry Bank (Fosse Bank), Tonbridge</t>
  </si>
  <si>
    <t>95/00355</t>
  </si>
  <si>
    <t>Royal Avenue, Tonbridge</t>
  </si>
  <si>
    <t>97/01036</t>
  </si>
  <si>
    <t>Land east of High Street, Wouldham</t>
  </si>
  <si>
    <t>99/01428</t>
  </si>
  <si>
    <t>Contribution towards Play Area equipment &amp; Commuted sum for maintenance</t>
  </si>
  <si>
    <t>Wouldham Parish Council - Maintenance</t>
  </si>
  <si>
    <t>Leybourne Lakes</t>
  </si>
  <si>
    <t>99/00032</t>
  </si>
  <si>
    <t>Contribution towards maintenance of Country Park</t>
  </si>
  <si>
    <t>Capital Plan</t>
  </si>
  <si>
    <t>Leybourne Lakes Country Park Visitor Facility (2021/22 and 2022/23)</t>
  </si>
  <si>
    <t>Contribution towards future development and maintenance of Country Park</t>
  </si>
  <si>
    <t>Leybourne Lakes Country Park Visitor Facility (2021/22)</t>
  </si>
  <si>
    <t>Rowan House, Dernier Road, Tonbridge</t>
  </si>
  <si>
    <t>01/03247</t>
  </si>
  <si>
    <t>Enhancement and maintenance of play facilities at Tonbridge Farm Sportsground</t>
  </si>
  <si>
    <t>Tonbridge Farm Sportsground Improvements (2022/23)</t>
  </si>
  <si>
    <t>New Road Business Estate, Ditton</t>
  </si>
  <si>
    <t>06/02288</t>
  </si>
  <si>
    <t>Contribution towards Highway Improvements / Rec. &amp; Leisure Schemes</t>
  </si>
  <si>
    <t>Leybourne Lakes Country Park Visitor Facility (2022/23)</t>
  </si>
  <si>
    <t>Robin Hood Lane, Chatham</t>
  </si>
  <si>
    <t>04/04222</t>
  </si>
  <si>
    <t>Contribution towards Highway Improvements</t>
  </si>
  <si>
    <t>Kent County Council</t>
  </si>
  <si>
    <t>73 and 75 Carpenters Lane, Hadlow</t>
  </si>
  <si>
    <t>07/03517</t>
  </si>
  <si>
    <t>Contribution towards enhancement of off-site play facilities</t>
  </si>
  <si>
    <t>Hadlow Parish Council</t>
  </si>
  <si>
    <t>Former Mill Stream School Site, East Malling</t>
  </si>
  <si>
    <t>08/03256</t>
  </si>
  <si>
    <t>Provision of children's play space within the vicinity of the development</t>
  </si>
  <si>
    <t>Blossom Bank, Tonbridge</t>
  </si>
  <si>
    <t>12/03523</t>
  </si>
  <si>
    <t>Contribution towards tow path improvement (in lieu of footbridge)</t>
  </si>
  <si>
    <t>River Medway Riverside Environmental Improvements, Tonbridge</t>
  </si>
  <si>
    <t>Ryarsh Park, Ryarsh</t>
  </si>
  <si>
    <t>03/03377</t>
  </si>
  <si>
    <t>Contribution towards the provision of youth and community services in Ryarsh</t>
  </si>
  <si>
    <t>Priory Works, Tudeley Lane, Tonbridge</t>
  </si>
  <si>
    <t>13/02307</t>
  </si>
  <si>
    <t>Provision or enhancement of open space in Tonbridge, Hadlow and Hildenborough area</t>
  </si>
  <si>
    <t>Tonbridge School Athletic Track Improvements</t>
  </si>
  <si>
    <t>1st and 2nd floors, 1 East Street, Tonbridge</t>
  </si>
  <si>
    <t>12/00805</t>
  </si>
  <si>
    <t>Enhancing and improving existing local open space provision</t>
  </si>
  <si>
    <t>Racecourse Sportsground Rugby Pitch Drainage (2022/23)</t>
  </si>
  <si>
    <t>The Old Power Station, The Slade, Tonbridge</t>
  </si>
  <si>
    <t>15/02817</t>
  </si>
  <si>
    <t>Primary Education contribution towards Slade Primary School</t>
  </si>
  <si>
    <t>Peters Pit, Wouldham, Kent</t>
  </si>
  <si>
    <t>05/00989</t>
  </si>
  <si>
    <t>Adult Education contribution + supplement for providing / improving opportunities and services on or off-site</t>
  </si>
  <si>
    <t>Youth and Community contribution + supplement for providing / improving facilities and services on or off-site</t>
  </si>
  <si>
    <t>Former Teen &amp; Twenty Club, River Lawn Road</t>
  </si>
  <si>
    <t>17/02468</t>
  </si>
  <si>
    <t>Public Realm contribution - Improvements to footpath MU30</t>
  </si>
  <si>
    <t>The Primrose PH, Pembury Road, Tonbridge</t>
  </si>
  <si>
    <t>18/02488</t>
  </si>
  <si>
    <t>Provision, enhancement, maintenance of open space and children's play equipment in the locality</t>
  </si>
  <si>
    <t>Scheme to be identified (Balance)</t>
  </si>
  <si>
    <t>Taddington Wood, Robin Hood Lane, Bluebell Hill</t>
  </si>
  <si>
    <t>17/02248</t>
  </si>
  <si>
    <t>Provision, enhancement of open space or play equipment in the vicinity of the development</t>
  </si>
  <si>
    <t>Leybourne Lakes Country Park Visitor Facility (22/23) / Scheme to be identified</t>
  </si>
  <si>
    <t>Land at Former Rose &amp; Crown, Branbridges Rd, East Peckham</t>
  </si>
  <si>
    <t>18/00273</t>
  </si>
  <si>
    <t>Open space improvements in the vicinity of the development</t>
  </si>
  <si>
    <t>Scheme to be identified</t>
  </si>
  <si>
    <t>19/01890</t>
  </si>
  <si>
    <t>Land at Riverside Garage, Lyons Crescent, Tonbridge</t>
  </si>
  <si>
    <t>17/02635</t>
  </si>
  <si>
    <t>Improvements to open space in the locality of the development</t>
  </si>
  <si>
    <t>Land at Rocfort Road, Snodland</t>
  </si>
  <si>
    <t>20/01333</t>
  </si>
  <si>
    <t>Quarry House, Quarry Hill Road, Borough Green</t>
  </si>
  <si>
    <t>19/02047</t>
  </si>
  <si>
    <t>Contributions towards Community Learning, Education, Library, Social Care, Waste and Youth Services</t>
  </si>
  <si>
    <t>The Old Coal Yard, New Hythe Lane, Larkfield</t>
  </si>
  <si>
    <t>19/02589</t>
  </si>
  <si>
    <t>Improvements to existing open space in the locality of the development</t>
  </si>
  <si>
    <t>Capital Plan / 3rd Party</t>
  </si>
  <si>
    <t>Leybourne Lakes Country Park / T&amp;MLT / East Malling &amp; Larkfield PC</t>
  </si>
  <si>
    <t>3 Station Road, Borough Green</t>
  </si>
  <si>
    <t>18/02230</t>
  </si>
  <si>
    <t>Provision or improvement of open space facilities</t>
  </si>
  <si>
    <t>Hope House, 7 Lyons Crescent, Tonbridge</t>
  </si>
  <si>
    <t>18/02983</t>
  </si>
  <si>
    <t>Open space contribution</t>
  </si>
  <si>
    <t>Former Holborough Quarry, Snodland</t>
  </si>
  <si>
    <t>09/02664</t>
  </si>
  <si>
    <t>Add'l contributions - Secondary Education, Libraries, Youth &amp; Community, Community Facilities, Potyns Field</t>
  </si>
  <si>
    <t>Kent County Council / Snodland Town Council</t>
  </si>
  <si>
    <t>Oakhill House, 130 Tonbridge Road, Hildenborough</t>
  </si>
  <si>
    <t>20/02245</t>
  </si>
  <si>
    <t>Affordable housing provision within T&amp;M</t>
  </si>
  <si>
    <t>Temporary Accommodation - Pembury Road Properties</t>
  </si>
  <si>
    <t>Land at Aylesford Newsprint, Aylesford</t>
  </si>
  <si>
    <t>20/01820</t>
  </si>
  <si>
    <t>Contribution towards a bike scheme and maintenance</t>
  </si>
  <si>
    <t>Biodiversity contribution</t>
  </si>
  <si>
    <t>Kent Wildlife Trust</t>
  </si>
  <si>
    <t>Contribution towards local employment training and business promotion</t>
  </si>
  <si>
    <t>Contribution towards Public Right of Way improvements</t>
  </si>
  <si>
    <t>Land at 80 Rochester Way, Aylesford</t>
  </si>
  <si>
    <t>20/02377</t>
  </si>
  <si>
    <t>Children's and Young peoples play area (Forstal Road)</t>
  </si>
  <si>
    <t>Aylesford Parish Council</t>
  </si>
  <si>
    <t>Outdoor Sports Facilities (Forstal Road)</t>
  </si>
  <si>
    <t>Parks and Gardens (Leybourne Lakes or Cobtree Park)</t>
  </si>
  <si>
    <t>Planning ref</t>
  </si>
  <si>
    <t>Developer Contributions - 2021/22
Analysis of balances held, receipts and spend</t>
  </si>
  <si>
    <t>Opening
balance 01/04/21
£</t>
  </si>
  <si>
    <t>Received
in 2021/22
£</t>
  </si>
  <si>
    <t>Accrued
interest
£</t>
  </si>
  <si>
    <t>Third party
payment
£</t>
  </si>
  <si>
    <t>Transfer
to revenue
£</t>
  </si>
  <si>
    <t>Transfer
to capital
£</t>
  </si>
  <si>
    <t>Original
amount
£</t>
  </si>
  <si>
    <t>Closing
balance
31/03/22
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</si>
</sst>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4" applyNumberFormat="0" applyFill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9" fontId="2" fillId="0" borderId="0" xfId="0" applyNumberFormat="1" applyFont="1"/>
    <xf numFmtId="0" fontId="2" fillId="0" borderId="0" xfId="0" applyFont="1" applyAlignment="1">
      <alignment vertical="center"/>
    </xf>
    <xf numFmtId="39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9" fontId="2" fillId="2" borderId="1" xfId="0" applyNumberFormat="1" applyFont="1" applyFill="1" applyBorder="1" applyAlignment="1">
      <alignment vertical="center"/>
    </xf>
    <xf numFmtId="3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9" fontId="2" fillId="0" borderId="2" xfId="0" applyNumberFormat="1" applyFont="1" applyBorder="1" applyAlignment="1">
      <alignment vertical="center"/>
    </xf>
    <xf numFmtId="3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9" fontId="2" fillId="2" borderId="2" xfId="0" applyNumberFormat="1" applyFont="1" applyFill="1" applyBorder="1" applyAlignment="1">
      <alignment vertical="center"/>
    </xf>
    <xf numFmtId="3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39" fontId="1" fillId="2" borderId="2" xfId="0" applyNumberFormat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5" fillId="0" borderId="0" xfId="1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39" fontId="2" fillId="2" borderId="8" xfId="0" applyNumberFormat="1" applyFont="1" applyFill="1" applyBorder="1" applyAlignment="1">
      <alignment vertical="center"/>
    </xf>
    <xf numFmtId="39" fontId="2" fillId="0" borderId="9" xfId="0" applyNumberFormat="1" applyFont="1" applyBorder="1" applyAlignment="1">
      <alignment vertical="center"/>
    </xf>
    <xf numFmtId="39" fontId="2" fillId="2" borderId="9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39" fontId="3" fillId="0" borderId="2" xfId="0" applyNumberFormat="1" applyFont="1" applyBorder="1" applyAlignment="1">
      <alignment vertical="center"/>
    </xf>
    <xf numFmtId="39" fontId="3" fillId="0" borderId="2" xfId="0" applyNumberFormat="1" applyFont="1" applyBorder="1" applyAlignment="1">
      <alignment horizontal="center" vertical="center"/>
    </xf>
    <xf numFmtId="39" fontId="3" fillId="0" borderId="9" xfId="0" applyNumberFormat="1" applyFont="1" applyBorder="1" applyAlignment="1">
      <alignment vertical="center"/>
    </xf>
  </cellXfs>
  <cellStyles count="2">
    <cellStyle name="Heading 1" xfId="1" builtinId="16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EAF2CC-6668-4631-ADE5-4F85BB457BD8}" name="developer_contributions" displayName="developer_contributions" ref="A2:M42" totalsRowShown="0" headerRowDxfId="4" headerRowBorderDxfId="3" tableBorderDxfId="2">
  <autoFilter ref="A2:M42" xr:uid="{7BEAF2CC-6668-4631-ADE5-4F85BB457B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B624E457-CFDE-4800-B5BB-EB03F55BFE2D}" name="Site" dataDxfId="1"/>
    <tableColumn id="2" xr3:uid="{9EFC84CB-6C7D-4B54-9408-8F0EA1D235E5}" name="Planning ref" dataDxfId="0"/>
    <tableColumn id="3" xr3:uid="{0D9DC6FC-3BED-42D0-90EA-97CF7E908BC1}" name="Purpose"/>
    <tableColumn id="4" xr3:uid="{FDC6782D-D6F0-4DA7-BF2E-7401B494C791}" name="Opening_x000a_balance 01/04/21_x000a__x000a_£"/>
    <tableColumn id="5" xr3:uid="{E960F437-8A47-4E98-B579-94F66BE39CD3}" name="Received_x000a_in 2021/22_x000a__x000a_£"/>
    <tableColumn id="6" xr3:uid="{62B103C6-B6EA-4FD7-A220-A0EC2C1C345A}" name="Accrued_x000a_interest_x000a__x000a_£"/>
    <tableColumn id="7" xr3:uid="{77B7637A-0659-43BB-A413-C6083F473898}" name="Third party_x000a_payment_x000a__x000a_£"/>
    <tableColumn id="8" xr3:uid="{BC8B7C7E-2660-4243-B09E-D8402373A6C2}" name="Transfer_x000a_to revenue_x000a__x000a_£"/>
    <tableColumn id="9" xr3:uid="{D01C69D6-492D-486E-8C70-DCCCF10BA116}" name="Transfer_x000a_to capital_x000a__x000a_£"/>
    <tableColumn id="10" xr3:uid="{5121F1A0-4363-4729-86A8-AE899ACF0175}" name="Closing_x000a_balance_x000a_31/03/22_x000a__x000a_£"/>
    <tableColumn id="11" xr3:uid="{9DB8D726-9976-4CF0-BFD7-7689291845B0}" name="Revenue / "/>
    <tableColumn id="12" xr3:uid="{365BF848-FE55-479E-A9FD-7977DD677725}" name="Project / Other"/>
    <tableColumn id="13" xr3:uid="{D2F3561C-0BC1-42F1-8AE1-A7A66D490748}" name="Original_x000a_amount_x000a__x000a_£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zoomScale="90" zoomScaleNormal="90" workbookViewId="0">
      <pane xSplit="1" ySplit="2" topLeftCell="B3" activePane="bottomRight" state="frozen"/>
      <selection pane="topRight" activeCell="C1" sqref="C1"/>
      <selection pane="bottomLeft" activeCell="A11" sqref="A11"/>
      <selection pane="bottomRight" activeCell="C1" sqref="C1"/>
    </sheetView>
  </sheetViews>
  <sheetFormatPr defaultColWidth="8.88671875" defaultRowHeight="13.8" x14ac:dyDescent="0.25"/>
  <cols>
    <col min="1" max="1" width="65.88671875" style="1" customWidth="1"/>
    <col min="2" max="2" width="15" style="1" customWidth="1"/>
    <col min="3" max="3" width="100.6640625" style="1" customWidth="1"/>
    <col min="4" max="6" width="15.6640625" style="1" customWidth="1"/>
    <col min="7" max="7" width="11.6640625" style="1" bestFit="1" customWidth="1"/>
    <col min="8" max="10" width="15.6640625" style="1" customWidth="1"/>
    <col min="11" max="11" width="20.5546875" style="2" bestFit="1" customWidth="1"/>
    <col min="12" max="12" width="75.6640625" style="1" customWidth="1"/>
    <col min="13" max="13" width="18.6640625" style="1" customWidth="1"/>
    <col min="14" max="14" width="10.6640625" style="1" customWidth="1"/>
    <col min="15" max="15" width="12.6640625" style="1" customWidth="1"/>
    <col min="16" max="16" width="8.88671875" style="1"/>
    <col min="17" max="17" width="15.6640625" style="1" customWidth="1"/>
    <col min="18" max="16384" width="8.88671875" style="1"/>
  </cols>
  <sheetData>
    <row r="1" spans="1:13" ht="48.6" customHeight="1" x14ac:dyDescent="0.4">
      <c r="A1" s="23" t="s">
        <v>123</v>
      </c>
    </row>
    <row r="2" spans="1:13" ht="79.8" customHeight="1" x14ac:dyDescent="0.25">
      <c r="A2" s="30" t="s">
        <v>0</v>
      </c>
      <c r="B2" s="31" t="s">
        <v>122</v>
      </c>
      <c r="C2" s="31" t="s">
        <v>1</v>
      </c>
      <c r="D2" s="32" t="s">
        <v>124</v>
      </c>
      <c r="E2" s="32" t="s">
        <v>125</v>
      </c>
      <c r="F2" s="32" t="s">
        <v>126</v>
      </c>
      <c r="G2" s="32" t="s">
        <v>127</v>
      </c>
      <c r="H2" s="32" t="s">
        <v>128</v>
      </c>
      <c r="I2" s="32" t="s">
        <v>129</v>
      </c>
      <c r="J2" s="32" t="s">
        <v>131</v>
      </c>
      <c r="K2" s="31" t="s">
        <v>3</v>
      </c>
      <c r="L2" s="31" t="s">
        <v>4</v>
      </c>
      <c r="M2" s="33" t="s">
        <v>130</v>
      </c>
    </row>
    <row r="3" spans="1:13" s="4" customFormat="1" ht="16.95" customHeight="1" x14ac:dyDescent="0.25">
      <c r="A3" s="24" t="s">
        <v>5</v>
      </c>
      <c r="B3" s="6" t="s">
        <v>6</v>
      </c>
      <c r="C3" s="7" t="s">
        <v>7</v>
      </c>
      <c r="D3" s="8">
        <v>-10385.59</v>
      </c>
      <c r="E3" s="8"/>
      <c r="F3" s="8"/>
      <c r="G3" s="8"/>
      <c r="H3" s="8">
        <v>556.22</v>
      </c>
      <c r="I3" s="8"/>
      <c r="J3" s="8">
        <f>SUM(D3:I3)</f>
        <v>-9829.3700000000008</v>
      </c>
      <c r="K3" s="9" t="s">
        <v>8</v>
      </c>
      <c r="L3" s="18" t="s">
        <v>9</v>
      </c>
      <c r="M3" s="27">
        <v>-10500</v>
      </c>
    </row>
    <row r="4" spans="1:13" s="4" customFormat="1" ht="16.95" customHeight="1" x14ac:dyDescent="0.25">
      <c r="A4" s="25" t="s">
        <v>10</v>
      </c>
      <c r="B4" s="10" t="s">
        <v>11</v>
      </c>
      <c r="C4" s="11" t="s">
        <v>7</v>
      </c>
      <c r="D4" s="12">
        <v>-701.06</v>
      </c>
      <c r="E4" s="12"/>
      <c r="F4" s="12"/>
      <c r="G4" s="12"/>
      <c r="H4" s="12">
        <v>701.06</v>
      </c>
      <c r="I4" s="12"/>
      <c r="J4" s="12">
        <f>SUM(D4:I4)</f>
        <v>0</v>
      </c>
      <c r="K4" s="13" t="s">
        <v>8</v>
      </c>
      <c r="L4" s="19" t="s">
        <v>9</v>
      </c>
      <c r="M4" s="28">
        <f>-18000-100</f>
        <v>-18100</v>
      </c>
    </row>
    <row r="5" spans="1:13" s="4" customFormat="1" ht="16.95" customHeight="1" x14ac:dyDescent="0.25">
      <c r="A5" s="26" t="s">
        <v>12</v>
      </c>
      <c r="B5" s="14" t="s">
        <v>13</v>
      </c>
      <c r="C5" s="15" t="s">
        <v>7</v>
      </c>
      <c r="D5" s="16">
        <v>-8177.7199999999993</v>
      </c>
      <c r="E5" s="16"/>
      <c r="F5" s="16"/>
      <c r="G5" s="16"/>
      <c r="H5" s="16">
        <v>1600.14</v>
      </c>
      <c r="I5" s="16"/>
      <c r="J5" s="16">
        <f t="shared" ref="J5:J41" si="0">SUM(D5:I5)</f>
        <v>-6577.579999999999</v>
      </c>
      <c r="K5" s="17" t="s">
        <v>8</v>
      </c>
      <c r="L5" s="20" t="s">
        <v>9</v>
      </c>
      <c r="M5" s="29">
        <v>-26450.55</v>
      </c>
    </row>
    <row r="6" spans="1:13" s="4" customFormat="1" ht="16.95" customHeight="1" x14ac:dyDescent="0.25">
      <c r="A6" s="25" t="s">
        <v>14</v>
      </c>
      <c r="B6" s="10" t="s">
        <v>15</v>
      </c>
      <c r="C6" s="11" t="s">
        <v>16</v>
      </c>
      <c r="D6" s="12">
        <v>-29156.75</v>
      </c>
      <c r="E6" s="12"/>
      <c r="F6" s="12">
        <v>-26.24</v>
      </c>
      <c r="G6" s="12"/>
      <c r="H6" s="12"/>
      <c r="I6" s="12"/>
      <c r="J6" s="12">
        <f t="shared" si="0"/>
        <v>-29182.99</v>
      </c>
      <c r="K6" s="13" t="s">
        <v>2</v>
      </c>
      <c r="L6" s="19" t="s">
        <v>17</v>
      </c>
      <c r="M6" s="28">
        <v>-64000</v>
      </c>
    </row>
    <row r="7" spans="1:13" s="4" customFormat="1" ht="16.95" customHeight="1" x14ac:dyDescent="0.25">
      <c r="A7" s="26" t="s">
        <v>18</v>
      </c>
      <c r="B7" s="14" t="s">
        <v>19</v>
      </c>
      <c r="C7" s="15" t="s">
        <v>20</v>
      </c>
      <c r="D7" s="16">
        <v>-400000</v>
      </c>
      <c r="E7" s="16"/>
      <c r="F7" s="16"/>
      <c r="G7" s="16"/>
      <c r="H7" s="16"/>
      <c r="I7" s="16">
        <v>130666.92</v>
      </c>
      <c r="J7" s="16">
        <f t="shared" si="0"/>
        <v>-269333.08</v>
      </c>
      <c r="K7" s="17" t="s">
        <v>21</v>
      </c>
      <c r="L7" s="20" t="s">
        <v>22</v>
      </c>
      <c r="M7" s="29">
        <v>-400000</v>
      </c>
    </row>
    <row r="8" spans="1:13" s="4" customFormat="1" ht="16.95" customHeight="1" x14ac:dyDescent="0.25">
      <c r="A8" s="25" t="s">
        <v>18</v>
      </c>
      <c r="B8" s="10" t="s">
        <v>19</v>
      </c>
      <c r="C8" s="11" t="s">
        <v>23</v>
      </c>
      <c r="D8" s="12">
        <v>-307333.08</v>
      </c>
      <c r="E8" s="12"/>
      <c r="F8" s="12"/>
      <c r="G8" s="12"/>
      <c r="H8" s="12"/>
      <c r="I8" s="12">
        <v>307333.08</v>
      </c>
      <c r="J8" s="12">
        <f t="shared" si="0"/>
        <v>0</v>
      </c>
      <c r="K8" s="13" t="s">
        <v>21</v>
      </c>
      <c r="L8" s="19" t="s">
        <v>24</v>
      </c>
      <c r="M8" s="28">
        <v>-436447</v>
      </c>
    </row>
    <row r="9" spans="1:13" s="4" customFormat="1" ht="16.95" customHeight="1" x14ac:dyDescent="0.25">
      <c r="A9" s="26" t="s">
        <v>25</v>
      </c>
      <c r="B9" s="14" t="s">
        <v>26</v>
      </c>
      <c r="C9" s="15" t="s">
        <v>27</v>
      </c>
      <c r="D9" s="16">
        <v>-39258.720000000001</v>
      </c>
      <c r="E9" s="16"/>
      <c r="F9" s="16"/>
      <c r="G9" s="16"/>
      <c r="H9" s="16"/>
      <c r="I9" s="16"/>
      <c r="J9" s="16">
        <f t="shared" si="0"/>
        <v>-39258.720000000001</v>
      </c>
      <c r="K9" s="17" t="s">
        <v>21</v>
      </c>
      <c r="L9" s="20" t="s">
        <v>28</v>
      </c>
      <c r="M9" s="29">
        <v>-51772.44</v>
      </c>
    </row>
    <row r="10" spans="1:13" s="4" customFormat="1" ht="16.95" customHeight="1" x14ac:dyDescent="0.25">
      <c r="A10" s="25" t="s">
        <v>29</v>
      </c>
      <c r="B10" s="10" t="s">
        <v>30</v>
      </c>
      <c r="C10" s="11" t="s">
        <v>31</v>
      </c>
      <c r="D10" s="12">
        <v>-51554.23</v>
      </c>
      <c r="E10" s="12"/>
      <c r="F10" s="12">
        <v>-46.4</v>
      </c>
      <c r="G10" s="12"/>
      <c r="H10" s="12"/>
      <c r="I10" s="12"/>
      <c r="J10" s="12">
        <f t="shared" si="0"/>
        <v>-51600.630000000005</v>
      </c>
      <c r="K10" s="13" t="s">
        <v>21</v>
      </c>
      <c r="L10" s="19" t="s">
        <v>32</v>
      </c>
      <c r="M10" s="28">
        <v>-65000</v>
      </c>
    </row>
    <row r="11" spans="1:13" s="4" customFormat="1" ht="16.95" customHeight="1" x14ac:dyDescent="0.25">
      <c r="A11" s="26" t="s">
        <v>33</v>
      </c>
      <c r="B11" s="14" t="s">
        <v>34</v>
      </c>
      <c r="C11" s="15" t="s">
        <v>35</v>
      </c>
      <c r="D11" s="16">
        <v>-9926.31</v>
      </c>
      <c r="E11" s="16"/>
      <c r="F11" s="16">
        <v>-8.93</v>
      </c>
      <c r="G11" s="16"/>
      <c r="H11" s="16"/>
      <c r="I11" s="16"/>
      <c r="J11" s="16">
        <f t="shared" si="0"/>
        <v>-9935.24</v>
      </c>
      <c r="K11" s="17" t="s">
        <v>2</v>
      </c>
      <c r="L11" s="20" t="s">
        <v>36</v>
      </c>
      <c r="M11" s="29">
        <v>-7460</v>
      </c>
    </row>
    <row r="12" spans="1:13" s="4" customFormat="1" ht="16.95" customHeight="1" x14ac:dyDescent="0.25">
      <c r="A12" s="25" t="s">
        <v>37</v>
      </c>
      <c r="B12" s="10" t="s">
        <v>38</v>
      </c>
      <c r="C12" s="11" t="s">
        <v>39</v>
      </c>
      <c r="D12" s="12">
        <v>-14960.03</v>
      </c>
      <c r="E12" s="12"/>
      <c r="F12" s="12">
        <v>-13.46</v>
      </c>
      <c r="G12" s="12"/>
      <c r="H12" s="12"/>
      <c r="I12" s="12"/>
      <c r="J12" s="12">
        <f t="shared" si="0"/>
        <v>-14973.49</v>
      </c>
      <c r="K12" s="13" t="s">
        <v>2</v>
      </c>
      <c r="L12" s="19" t="s">
        <v>40</v>
      </c>
      <c r="M12" s="28">
        <v>-55250</v>
      </c>
    </row>
    <row r="13" spans="1:13" s="4" customFormat="1" ht="16.95" customHeight="1" x14ac:dyDescent="0.25">
      <c r="A13" s="26" t="s">
        <v>41</v>
      </c>
      <c r="B13" s="14" t="s">
        <v>42</v>
      </c>
      <c r="C13" s="15" t="s">
        <v>43</v>
      </c>
      <c r="D13" s="16">
        <v>-41581.85</v>
      </c>
      <c r="E13" s="16"/>
      <c r="F13" s="16"/>
      <c r="G13" s="16"/>
      <c r="H13" s="16"/>
      <c r="I13" s="16"/>
      <c r="J13" s="16">
        <f t="shared" si="0"/>
        <v>-41581.85</v>
      </c>
      <c r="K13" s="17"/>
      <c r="L13" s="20"/>
      <c r="M13" s="29">
        <v>-41078</v>
      </c>
    </row>
    <row r="14" spans="1:13" s="4" customFormat="1" ht="16.95" customHeight="1" x14ac:dyDescent="0.25">
      <c r="A14" s="25" t="s">
        <v>44</v>
      </c>
      <c r="B14" s="10" t="s">
        <v>45</v>
      </c>
      <c r="C14" s="11" t="s">
        <v>46</v>
      </c>
      <c r="D14" s="12">
        <v>-25000</v>
      </c>
      <c r="E14" s="12"/>
      <c r="F14" s="12"/>
      <c r="G14" s="12"/>
      <c r="H14" s="12"/>
      <c r="I14" s="12"/>
      <c r="J14" s="12">
        <f t="shared" si="0"/>
        <v>-25000</v>
      </c>
      <c r="K14" s="13" t="s">
        <v>21</v>
      </c>
      <c r="L14" s="19" t="s">
        <v>47</v>
      </c>
      <c r="M14" s="28">
        <v>-25000</v>
      </c>
    </row>
    <row r="15" spans="1:13" s="4" customFormat="1" ht="16.95" customHeight="1" x14ac:dyDescent="0.25">
      <c r="A15" s="26" t="s">
        <v>48</v>
      </c>
      <c r="B15" s="14" t="s">
        <v>49</v>
      </c>
      <c r="C15" s="15" t="s">
        <v>50</v>
      </c>
      <c r="D15" s="16">
        <v>-52730.59</v>
      </c>
      <c r="E15" s="16"/>
      <c r="F15" s="16">
        <f>-20.9-26.56</f>
        <v>-47.459999999999994</v>
      </c>
      <c r="G15" s="16"/>
      <c r="H15" s="16"/>
      <c r="I15" s="16"/>
      <c r="J15" s="16">
        <f t="shared" si="0"/>
        <v>-52778.049999999996</v>
      </c>
      <c r="K15" s="17"/>
      <c r="L15" s="20"/>
      <c r="M15" s="29">
        <f>-22750-28936.4</f>
        <v>-51686.400000000001</v>
      </c>
    </row>
    <row r="16" spans="1:13" s="4" customFormat="1" ht="16.95" customHeight="1" x14ac:dyDescent="0.25">
      <c r="A16" s="25" t="s">
        <v>51</v>
      </c>
      <c r="B16" s="10" t="s">
        <v>52</v>
      </c>
      <c r="C16" s="11" t="s">
        <v>53</v>
      </c>
      <c r="D16" s="12">
        <v>-3046.0200000000004</v>
      </c>
      <c r="E16" s="12"/>
      <c r="F16" s="12">
        <v>-2.74</v>
      </c>
      <c r="G16" s="12"/>
      <c r="H16" s="12"/>
      <c r="I16" s="12"/>
      <c r="J16" s="12">
        <f t="shared" si="0"/>
        <v>-3048.76</v>
      </c>
      <c r="K16" s="13" t="s">
        <v>21</v>
      </c>
      <c r="L16" s="19" t="s">
        <v>54</v>
      </c>
      <c r="M16" s="28">
        <v>-162897.42000000001</v>
      </c>
    </row>
    <row r="17" spans="1:13" s="4" customFormat="1" ht="16.95" customHeight="1" x14ac:dyDescent="0.25">
      <c r="A17" s="26" t="s">
        <v>55</v>
      </c>
      <c r="B17" s="14" t="s">
        <v>56</v>
      </c>
      <c r="C17" s="15" t="s">
        <v>57</v>
      </c>
      <c r="D17" s="16">
        <v>-8627.83</v>
      </c>
      <c r="E17" s="16"/>
      <c r="F17" s="16"/>
      <c r="G17" s="16"/>
      <c r="H17" s="16"/>
      <c r="I17" s="16"/>
      <c r="J17" s="16">
        <f t="shared" si="0"/>
        <v>-8627.83</v>
      </c>
      <c r="K17" s="17" t="s">
        <v>21</v>
      </c>
      <c r="L17" s="20" t="s">
        <v>58</v>
      </c>
      <c r="M17" s="29">
        <v>-20275</v>
      </c>
    </row>
    <row r="18" spans="1:13" s="4" customFormat="1" ht="16.95" customHeight="1" x14ac:dyDescent="0.25">
      <c r="A18" s="25" t="s">
        <v>59</v>
      </c>
      <c r="B18" s="10" t="s">
        <v>60</v>
      </c>
      <c r="C18" s="11" t="s">
        <v>61</v>
      </c>
      <c r="D18" s="12">
        <v>-5374.1799999999994</v>
      </c>
      <c r="E18" s="12"/>
      <c r="F18" s="12">
        <v>-4.84</v>
      </c>
      <c r="G18" s="12"/>
      <c r="H18" s="12"/>
      <c r="I18" s="12"/>
      <c r="J18" s="12">
        <f t="shared" si="0"/>
        <v>-5379.0199999999995</v>
      </c>
      <c r="K18" s="13" t="s">
        <v>2</v>
      </c>
      <c r="L18" s="19" t="s">
        <v>36</v>
      </c>
      <c r="M18" s="28">
        <v>-5312.16</v>
      </c>
    </row>
    <row r="19" spans="1:13" s="4" customFormat="1" ht="16.95" customHeight="1" x14ac:dyDescent="0.25">
      <c r="A19" s="26" t="s">
        <v>62</v>
      </c>
      <c r="B19" s="14" t="s">
        <v>63</v>
      </c>
      <c r="C19" s="15" t="s">
        <v>64</v>
      </c>
      <c r="D19" s="16">
        <v>-94903.53</v>
      </c>
      <c r="E19" s="16"/>
      <c r="F19" s="16">
        <v>-85.41</v>
      </c>
      <c r="G19" s="16"/>
      <c r="H19" s="16"/>
      <c r="I19" s="16"/>
      <c r="J19" s="16">
        <f t="shared" si="0"/>
        <v>-94988.94</v>
      </c>
      <c r="K19" s="17"/>
      <c r="L19" s="20"/>
      <c r="M19" s="29">
        <f>ROUND((-55000-10000)*348/241,2)</f>
        <v>-93858.92</v>
      </c>
    </row>
    <row r="20" spans="1:13" s="4" customFormat="1" ht="16.95" customHeight="1" x14ac:dyDescent="0.25">
      <c r="A20" s="25" t="s">
        <v>62</v>
      </c>
      <c r="B20" s="10" t="s">
        <v>63</v>
      </c>
      <c r="C20" s="11" t="s">
        <v>65</v>
      </c>
      <c r="D20" s="12">
        <v>-172286.38999999998</v>
      </c>
      <c r="E20" s="12"/>
      <c r="F20" s="12">
        <v>-155.06</v>
      </c>
      <c r="G20" s="12"/>
      <c r="H20" s="12"/>
      <c r="I20" s="12"/>
      <c r="J20" s="12">
        <f t="shared" si="0"/>
        <v>-172441.44999999998</v>
      </c>
      <c r="K20" s="13"/>
      <c r="L20" s="19"/>
      <c r="M20" s="28">
        <f>ROUND((-78000-40000)*348/241,2)</f>
        <v>-170390.04</v>
      </c>
    </row>
    <row r="21" spans="1:13" s="4" customFormat="1" ht="16.95" customHeight="1" x14ac:dyDescent="0.25">
      <c r="A21" s="26" t="s">
        <v>66</v>
      </c>
      <c r="B21" s="14" t="s">
        <v>67</v>
      </c>
      <c r="C21" s="15" t="s">
        <v>68</v>
      </c>
      <c r="D21" s="16">
        <v>-16619.38</v>
      </c>
      <c r="E21" s="16"/>
      <c r="F21" s="16">
        <v>-14.96</v>
      </c>
      <c r="G21" s="16"/>
      <c r="H21" s="16"/>
      <c r="I21" s="16"/>
      <c r="J21" s="16">
        <f t="shared" si="0"/>
        <v>-16634.34</v>
      </c>
      <c r="K21" s="17" t="s">
        <v>21</v>
      </c>
      <c r="L21" s="20" t="s">
        <v>47</v>
      </c>
      <c r="M21" s="29">
        <v>-16487.599999999999</v>
      </c>
    </row>
    <row r="22" spans="1:13" s="4" customFormat="1" ht="16.95" customHeight="1" x14ac:dyDescent="0.25">
      <c r="A22" s="25" t="s">
        <v>69</v>
      </c>
      <c r="B22" s="10" t="s">
        <v>70</v>
      </c>
      <c r="C22" s="11" t="s">
        <v>71</v>
      </c>
      <c r="D22" s="12">
        <v>-3756</v>
      </c>
      <c r="E22" s="12"/>
      <c r="F22" s="12"/>
      <c r="G22" s="12"/>
      <c r="H22" s="12"/>
      <c r="I22" s="12"/>
      <c r="J22" s="12">
        <f t="shared" si="0"/>
        <v>-3756</v>
      </c>
      <c r="K22" s="13"/>
      <c r="L22" s="19" t="s">
        <v>72</v>
      </c>
      <c r="M22" s="28">
        <v>-15756</v>
      </c>
    </row>
    <row r="23" spans="1:13" s="4" customFormat="1" ht="16.95" customHeight="1" x14ac:dyDescent="0.25">
      <c r="A23" s="26" t="s">
        <v>73</v>
      </c>
      <c r="B23" s="14" t="s">
        <v>74</v>
      </c>
      <c r="C23" s="15" t="s">
        <v>75</v>
      </c>
      <c r="D23" s="16">
        <v>-27546</v>
      </c>
      <c r="E23" s="16"/>
      <c r="F23" s="16"/>
      <c r="G23" s="16"/>
      <c r="H23" s="16"/>
      <c r="I23" s="16"/>
      <c r="J23" s="16">
        <f t="shared" si="0"/>
        <v>-27546</v>
      </c>
      <c r="K23" s="17" t="s">
        <v>21</v>
      </c>
      <c r="L23" s="20" t="s">
        <v>76</v>
      </c>
      <c r="M23" s="29">
        <v>-27546</v>
      </c>
    </row>
    <row r="24" spans="1:13" s="4" customFormat="1" ht="16.95" customHeight="1" x14ac:dyDescent="0.25">
      <c r="A24" s="25" t="s">
        <v>77</v>
      </c>
      <c r="B24" s="10" t="s">
        <v>78</v>
      </c>
      <c r="C24" s="11" t="s">
        <v>79</v>
      </c>
      <c r="D24" s="12">
        <v>-30166.519999999997</v>
      </c>
      <c r="E24" s="12"/>
      <c r="F24" s="12">
        <v>-27.15</v>
      </c>
      <c r="G24" s="12"/>
      <c r="H24" s="12"/>
      <c r="I24" s="12"/>
      <c r="J24" s="12">
        <f t="shared" si="0"/>
        <v>-30193.67</v>
      </c>
      <c r="K24" s="13"/>
      <c r="L24" s="19" t="s">
        <v>80</v>
      </c>
      <c r="M24" s="28">
        <v>-30086</v>
      </c>
    </row>
    <row r="25" spans="1:13" s="4" customFormat="1" ht="16.95" customHeight="1" x14ac:dyDescent="0.25">
      <c r="A25" s="26" t="s">
        <v>69</v>
      </c>
      <c r="B25" s="14" t="s">
        <v>81</v>
      </c>
      <c r="C25" s="15" t="s">
        <v>71</v>
      </c>
      <c r="D25" s="16">
        <v>-6565</v>
      </c>
      <c r="E25" s="16"/>
      <c r="F25" s="16"/>
      <c r="G25" s="16"/>
      <c r="H25" s="16"/>
      <c r="I25" s="16"/>
      <c r="J25" s="16">
        <f t="shared" si="0"/>
        <v>-6565</v>
      </c>
      <c r="K25" s="17"/>
      <c r="L25" s="20" t="s">
        <v>80</v>
      </c>
      <c r="M25" s="29">
        <v>-6565</v>
      </c>
    </row>
    <row r="26" spans="1:13" s="4" customFormat="1" ht="16.95" customHeight="1" x14ac:dyDescent="0.25">
      <c r="A26" s="25" t="s">
        <v>82</v>
      </c>
      <c r="B26" s="10" t="s">
        <v>83</v>
      </c>
      <c r="C26" s="11" t="s">
        <v>84</v>
      </c>
      <c r="D26" s="12">
        <v>-33889.29</v>
      </c>
      <c r="E26" s="12"/>
      <c r="F26" s="12">
        <v>-30.5</v>
      </c>
      <c r="G26" s="12"/>
      <c r="H26" s="12"/>
      <c r="I26" s="12"/>
      <c r="J26" s="12">
        <f t="shared" si="0"/>
        <v>-33919.79</v>
      </c>
      <c r="K26" s="13" t="s">
        <v>21</v>
      </c>
      <c r="L26" s="19" t="s">
        <v>47</v>
      </c>
      <c r="M26" s="28">
        <v>-33863</v>
      </c>
    </row>
    <row r="27" spans="1:13" s="4" customFormat="1" ht="16.95" customHeight="1" x14ac:dyDescent="0.25">
      <c r="A27" s="26" t="s">
        <v>85</v>
      </c>
      <c r="B27" s="14" t="s">
        <v>86</v>
      </c>
      <c r="C27" s="15" t="s">
        <v>79</v>
      </c>
      <c r="D27" s="16">
        <v>-25024.21</v>
      </c>
      <c r="E27" s="16"/>
      <c r="F27" s="16">
        <v>-22.52</v>
      </c>
      <c r="G27" s="16"/>
      <c r="H27" s="16"/>
      <c r="I27" s="16"/>
      <c r="J27" s="16">
        <f t="shared" si="0"/>
        <v>-25046.73</v>
      </c>
      <c r="K27" s="17" t="s">
        <v>21</v>
      </c>
      <c r="L27" s="20" t="s">
        <v>76</v>
      </c>
      <c r="M27" s="29">
        <v>-25021</v>
      </c>
    </row>
    <row r="28" spans="1:13" s="4" customFormat="1" ht="16.95" customHeight="1" x14ac:dyDescent="0.25">
      <c r="A28" s="25" t="s">
        <v>87</v>
      </c>
      <c r="B28" s="10" t="s">
        <v>88</v>
      </c>
      <c r="C28" s="11" t="s">
        <v>89</v>
      </c>
      <c r="D28" s="12">
        <v>-41351.18</v>
      </c>
      <c r="E28" s="12"/>
      <c r="F28" s="12">
        <v>-37.22</v>
      </c>
      <c r="G28" s="12"/>
      <c r="H28" s="12"/>
      <c r="I28" s="12"/>
      <c r="J28" s="12">
        <f t="shared" si="0"/>
        <v>-41388.400000000001</v>
      </c>
      <c r="K28" s="13" t="s">
        <v>2</v>
      </c>
      <c r="L28" s="19" t="s">
        <v>36</v>
      </c>
      <c r="M28" s="28">
        <v>-41345.730000000003</v>
      </c>
    </row>
    <row r="29" spans="1:13" s="4" customFormat="1" ht="16.95" customHeight="1" x14ac:dyDescent="0.25">
      <c r="A29" s="26" t="s">
        <v>90</v>
      </c>
      <c r="B29" s="14" t="s">
        <v>91</v>
      </c>
      <c r="C29" s="15" t="s">
        <v>92</v>
      </c>
      <c r="D29" s="16">
        <v>-44062.86</v>
      </c>
      <c r="E29" s="16"/>
      <c r="F29" s="16">
        <v>-39.659999999999997</v>
      </c>
      <c r="G29" s="16"/>
      <c r="H29" s="16"/>
      <c r="I29" s="16"/>
      <c r="J29" s="16">
        <f t="shared" si="0"/>
        <v>-44102.520000000004</v>
      </c>
      <c r="K29" s="21" t="s">
        <v>93</v>
      </c>
      <c r="L29" s="20" t="s">
        <v>94</v>
      </c>
      <c r="M29" s="29">
        <v>-44058</v>
      </c>
    </row>
    <row r="30" spans="1:13" s="4" customFormat="1" ht="16.95" customHeight="1" x14ac:dyDescent="0.25">
      <c r="A30" s="25" t="s">
        <v>95</v>
      </c>
      <c r="B30" s="10" t="s">
        <v>96</v>
      </c>
      <c r="C30" s="11" t="s">
        <v>97</v>
      </c>
      <c r="D30" s="12">
        <v>-4751</v>
      </c>
      <c r="E30" s="12"/>
      <c r="F30" s="12"/>
      <c r="G30" s="12"/>
      <c r="H30" s="12"/>
      <c r="I30" s="12"/>
      <c r="J30" s="12">
        <f t="shared" si="0"/>
        <v>-4751</v>
      </c>
      <c r="K30" s="13" t="s">
        <v>21</v>
      </c>
      <c r="L30" s="19" t="s">
        <v>76</v>
      </c>
      <c r="M30" s="28">
        <v>-4751</v>
      </c>
    </row>
    <row r="31" spans="1:13" s="4" customFormat="1" ht="16.95" customHeight="1" x14ac:dyDescent="0.25">
      <c r="A31" s="26" t="s">
        <v>98</v>
      </c>
      <c r="B31" s="14" t="s">
        <v>99</v>
      </c>
      <c r="C31" s="15" t="s">
        <v>100</v>
      </c>
      <c r="D31" s="16">
        <v>-16550.18</v>
      </c>
      <c r="E31" s="16"/>
      <c r="F31" s="16">
        <v>-14.9</v>
      </c>
      <c r="G31" s="16"/>
      <c r="H31" s="16"/>
      <c r="I31" s="16"/>
      <c r="J31" s="16">
        <f t="shared" si="0"/>
        <v>-16565.080000000002</v>
      </c>
      <c r="K31" s="17"/>
      <c r="L31" s="20" t="s">
        <v>80</v>
      </c>
      <c r="M31" s="29">
        <v>-16550</v>
      </c>
    </row>
    <row r="32" spans="1:13" s="4" customFormat="1" ht="16.95" customHeight="1" x14ac:dyDescent="0.25">
      <c r="A32" s="25" t="s">
        <v>87</v>
      </c>
      <c r="B32" s="10" t="s">
        <v>88</v>
      </c>
      <c r="C32" s="11" t="s">
        <v>89</v>
      </c>
      <c r="D32" s="12">
        <v>0</v>
      </c>
      <c r="E32" s="12">
        <v>-41345.730000000003</v>
      </c>
      <c r="F32" s="12">
        <v>-35.99</v>
      </c>
      <c r="G32" s="12"/>
      <c r="H32" s="12"/>
      <c r="I32" s="12"/>
      <c r="J32" s="12">
        <f t="shared" si="0"/>
        <v>-41381.72</v>
      </c>
      <c r="K32" s="13" t="s">
        <v>2</v>
      </c>
      <c r="L32" s="19" t="s">
        <v>36</v>
      </c>
      <c r="M32" s="28">
        <v>-41345.730000000003</v>
      </c>
    </row>
    <row r="33" spans="1:17" s="4" customFormat="1" ht="16.95" customHeight="1" x14ac:dyDescent="0.25">
      <c r="A33" s="26" t="s">
        <v>101</v>
      </c>
      <c r="B33" s="14" t="s">
        <v>102</v>
      </c>
      <c r="C33" s="15" t="s">
        <v>103</v>
      </c>
      <c r="D33" s="16">
        <v>0</v>
      </c>
      <c r="E33" s="16">
        <v>-31000</v>
      </c>
      <c r="F33" s="16">
        <v>-26.37</v>
      </c>
      <c r="G33" s="16"/>
      <c r="H33" s="16"/>
      <c r="I33" s="16"/>
      <c r="J33" s="16">
        <f t="shared" si="0"/>
        <v>-31026.37</v>
      </c>
      <c r="K33" s="17" t="s">
        <v>2</v>
      </c>
      <c r="L33" s="20" t="s">
        <v>104</v>
      </c>
      <c r="M33" s="29">
        <v>-31000</v>
      </c>
    </row>
    <row r="34" spans="1:17" s="4" customFormat="1" ht="16.95" customHeight="1" x14ac:dyDescent="0.25">
      <c r="A34" s="25" t="s">
        <v>105</v>
      </c>
      <c r="B34" s="10" t="s">
        <v>106</v>
      </c>
      <c r="C34" s="11" t="s">
        <v>107</v>
      </c>
      <c r="D34" s="12">
        <v>0</v>
      </c>
      <c r="E34" s="12">
        <v>-427167</v>
      </c>
      <c r="F34" s="12">
        <v>-348.64</v>
      </c>
      <c r="G34" s="12"/>
      <c r="H34" s="12"/>
      <c r="I34" s="12"/>
      <c r="J34" s="12">
        <f t="shared" si="0"/>
        <v>-427515.64</v>
      </c>
      <c r="K34" s="13" t="s">
        <v>21</v>
      </c>
      <c r="L34" s="19" t="s">
        <v>108</v>
      </c>
      <c r="M34" s="28">
        <v>-427167</v>
      </c>
    </row>
    <row r="35" spans="1:17" s="4" customFormat="1" ht="16.95" customHeight="1" x14ac:dyDescent="0.25">
      <c r="A35" s="26" t="s">
        <v>109</v>
      </c>
      <c r="B35" s="22" t="s">
        <v>110</v>
      </c>
      <c r="C35" s="15" t="s">
        <v>111</v>
      </c>
      <c r="D35" s="16">
        <v>0</v>
      </c>
      <c r="E35" s="16">
        <v>-371825</v>
      </c>
      <c r="F35" s="16">
        <v>-52.26</v>
      </c>
      <c r="G35" s="16"/>
      <c r="H35" s="16"/>
      <c r="I35" s="16"/>
      <c r="J35" s="16">
        <f t="shared" si="0"/>
        <v>-371877.26</v>
      </c>
      <c r="K35" s="17"/>
      <c r="L35" s="20" t="s">
        <v>80</v>
      </c>
      <c r="M35" s="29">
        <v>-371825</v>
      </c>
    </row>
    <row r="36" spans="1:17" s="4" customFormat="1" ht="16.95" customHeight="1" x14ac:dyDescent="0.25">
      <c r="A36" s="25" t="s">
        <v>109</v>
      </c>
      <c r="B36" s="10" t="s">
        <v>110</v>
      </c>
      <c r="C36" s="11" t="s">
        <v>112</v>
      </c>
      <c r="D36" s="12">
        <v>0</v>
      </c>
      <c r="E36" s="12">
        <v>-100000</v>
      </c>
      <c r="F36" s="12"/>
      <c r="G36" s="12"/>
      <c r="H36" s="12"/>
      <c r="I36" s="12"/>
      <c r="J36" s="12">
        <f t="shared" si="0"/>
        <v>-100000</v>
      </c>
      <c r="K36" s="13" t="s">
        <v>2</v>
      </c>
      <c r="L36" s="19" t="s">
        <v>113</v>
      </c>
      <c r="M36" s="28">
        <v>-100000</v>
      </c>
    </row>
    <row r="37" spans="1:17" s="4" customFormat="1" ht="16.95" customHeight="1" x14ac:dyDescent="0.25">
      <c r="A37" s="26" t="s">
        <v>109</v>
      </c>
      <c r="B37" s="22" t="s">
        <v>110</v>
      </c>
      <c r="C37" s="15" t="s">
        <v>114</v>
      </c>
      <c r="D37" s="16">
        <v>0</v>
      </c>
      <c r="E37" s="16">
        <v>-75000</v>
      </c>
      <c r="F37" s="16">
        <v>-10.54</v>
      </c>
      <c r="G37" s="16"/>
      <c r="H37" s="16"/>
      <c r="I37" s="16"/>
      <c r="J37" s="16">
        <f t="shared" si="0"/>
        <v>-75010.539999999994</v>
      </c>
      <c r="K37" s="17"/>
      <c r="L37" s="20" t="s">
        <v>80</v>
      </c>
      <c r="M37" s="29">
        <v>-75000</v>
      </c>
    </row>
    <row r="38" spans="1:17" s="4" customFormat="1" ht="16.95" customHeight="1" x14ac:dyDescent="0.25">
      <c r="A38" s="25" t="s">
        <v>109</v>
      </c>
      <c r="B38" s="10" t="s">
        <v>110</v>
      </c>
      <c r="C38" s="11" t="s">
        <v>115</v>
      </c>
      <c r="D38" s="12">
        <v>0</v>
      </c>
      <c r="E38" s="12">
        <v>-302500</v>
      </c>
      <c r="F38" s="12">
        <v>-42.52</v>
      </c>
      <c r="G38" s="12"/>
      <c r="H38" s="12"/>
      <c r="I38" s="12"/>
      <c r="J38" s="12">
        <f t="shared" si="0"/>
        <v>-302542.52</v>
      </c>
      <c r="K38" s="13" t="s">
        <v>2</v>
      </c>
      <c r="L38" s="19" t="s">
        <v>36</v>
      </c>
      <c r="M38" s="28">
        <v>-302500</v>
      </c>
    </row>
    <row r="39" spans="1:17" s="4" customFormat="1" ht="16.95" customHeight="1" x14ac:dyDescent="0.25">
      <c r="A39" s="26" t="s">
        <v>116</v>
      </c>
      <c r="B39" s="22" t="s">
        <v>117</v>
      </c>
      <c r="C39" s="15" t="s">
        <v>118</v>
      </c>
      <c r="D39" s="16">
        <v>0</v>
      </c>
      <c r="E39" s="16">
        <v>-2614</v>
      </c>
      <c r="F39" s="16"/>
      <c r="G39" s="16"/>
      <c r="H39" s="16"/>
      <c r="I39" s="16"/>
      <c r="J39" s="16">
        <f t="shared" si="0"/>
        <v>-2614</v>
      </c>
      <c r="K39" s="17" t="s">
        <v>2</v>
      </c>
      <c r="L39" s="20" t="s">
        <v>119</v>
      </c>
      <c r="M39" s="29">
        <v>-2614</v>
      </c>
    </row>
    <row r="40" spans="1:17" s="4" customFormat="1" ht="16.95" customHeight="1" x14ac:dyDescent="0.25">
      <c r="A40" s="25" t="s">
        <v>116</v>
      </c>
      <c r="B40" s="10" t="s">
        <v>117</v>
      </c>
      <c r="C40" s="11" t="s">
        <v>120</v>
      </c>
      <c r="D40" s="12">
        <v>0</v>
      </c>
      <c r="E40" s="12">
        <v>-19907</v>
      </c>
      <c r="F40" s="12"/>
      <c r="G40" s="12"/>
      <c r="H40" s="12"/>
      <c r="I40" s="12"/>
      <c r="J40" s="12">
        <f t="shared" si="0"/>
        <v>-19907</v>
      </c>
      <c r="K40" s="13" t="s">
        <v>2</v>
      </c>
      <c r="L40" s="19" t="s">
        <v>119</v>
      </c>
      <c r="M40" s="28">
        <v>-19907</v>
      </c>
    </row>
    <row r="41" spans="1:17" s="4" customFormat="1" ht="16.95" customHeight="1" x14ac:dyDescent="0.25">
      <c r="A41" s="26" t="s">
        <v>116</v>
      </c>
      <c r="B41" s="22" t="s">
        <v>117</v>
      </c>
      <c r="C41" s="15" t="s">
        <v>121</v>
      </c>
      <c r="D41" s="16">
        <v>0</v>
      </c>
      <c r="E41" s="16">
        <v>-10851</v>
      </c>
      <c r="F41" s="16"/>
      <c r="G41" s="16"/>
      <c r="H41" s="16"/>
      <c r="I41" s="16">
        <v>0</v>
      </c>
      <c r="J41" s="16">
        <f t="shared" si="0"/>
        <v>-10851</v>
      </c>
      <c r="K41" s="17" t="s">
        <v>21</v>
      </c>
      <c r="L41" s="20" t="s">
        <v>32</v>
      </c>
      <c r="M41" s="29">
        <v>-10851</v>
      </c>
    </row>
    <row r="42" spans="1:17" s="4" customFormat="1" ht="22.95" customHeight="1" x14ac:dyDescent="0.25">
      <c r="A42" s="25"/>
      <c r="B42" s="10"/>
      <c r="C42" s="34"/>
      <c r="D42" s="35">
        <f t="shared" ref="D42:J42" si="1">SUM(D3:D41)</f>
        <v>-1525285.4999999998</v>
      </c>
      <c r="E42" s="35">
        <f t="shared" si="1"/>
        <v>-1382209.73</v>
      </c>
      <c r="F42" s="35">
        <f t="shared" si="1"/>
        <v>-1093.77</v>
      </c>
      <c r="G42" s="35">
        <f t="shared" si="1"/>
        <v>0</v>
      </c>
      <c r="H42" s="35">
        <f t="shared" si="1"/>
        <v>2857.42</v>
      </c>
      <c r="I42" s="35">
        <f t="shared" si="1"/>
        <v>438000</v>
      </c>
      <c r="J42" s="35">
        <f t="shared" si="1"/>
        <v>-2467731.58</v>
      </c>
      <c r="K42" s="36"/>
      <c r="L42" s="35"/>
      <c r="M42" s="37">
        <f>SUM(M3:M41)</f>
        <v>-3349716.9899999998</v>
      </c>
    </row>
    <row r="43" spans="1:17" x14ac:dyDescent="0.25">
      <c r="B43" s="2"/>
      <c r="D43" s="3"/>
      <c r="E43" s="3"/>
      <c r="F43" s="3"/>
      <c r="G43" s="3"/>
      <c r="H43" s="3"/>
      <c r="I43" s="3"/>
      <c r="J43" s="3"/>
      <c r="K43" s="5"/>
      <c r="L43" s="3"/>
      <c r="M43" s="3"/>
      <c r="N43" s="3"/>
      <c r="O43" s="3"/>
      <c r="Q43" s="2"/>
    </row>
    <row r="45" spans="1:17" x14ac:dyDescent="0.25">
      <c r="D45" s="3"/>
      <c r="E45" s="3"/>
      <c r="F45" s="3"/>
      <c r="G45" s="3"/>
      <c r="H45" s="3"/>
      <c r="I45" s="3"/>
      <c r="J45" s="3"/>
    </row>
    <row r="47" spans="1:17" x14ac:dyDescent="0.25">
      <c r="J47" s="3"/>
    </row>
  </sheetData>
  <pageMargins left="0.19685039370078741" right="0" top="0" bottom="0" header="0.31496062992125984" footer="0.31496062992125984"/>
  <pageSetup paperSize="8" scale="54" orientation="landscape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78968A633CD42B89CBDDF872F8D74" ma:contentTypeVersion="2" ma:contentTypeDescription="Create a new document." ma:contentTypeScope="" ma:versionID="c9ead449229c74634baf0a275fc6a716">
  <xsd:schema xmlns:xsd="http://www.w3.org/2001/XMLSchema" xmlns:xs="http://www.w3.org/2001/XMLSchema" xmlns:p="http://schemas.microsoft.com/office/2006/metadata/properties" xmlns:ns2="de51f0c8-8728-466f-821a-3543f595b3bf" targetNamespace="http://schemas.microsoft.com/office/2006/metadata/properties" ma:root="true" ma:fieldsID="c390203acea9c8116fe5a4f6e929cf6d" ns2:_="">
    <xsd:import namespace="de51f0c8-8728-466f-821a-3543f595b3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1f0c8-8728-466f-821a-3543f595b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B122BD-7E72-407E-9C07-90EACC59E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1f0c8-8728-466f-821a-3543f595b3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74041B-E42E-417A-9920-BE68456115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D7EA7-6A2A-4928-8C79-72215E2F558E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e51f0c8-8728-466f-821a-3543f595b3bf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2021-22</vt:lpstr>
      <vt:lpstr>'2021-22'!Print_Area</vt:lpstr>
    </vt:vector>
  </TitlesOfParts>
  <Manager/>
  <Company>Tonbridge &amp; Malling B.C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Developer Contributions - 2021/22 Analysis of balances held, receipts and spend</dc:title>
  <dc:subject/>
  <dc:creator>Mark DeSave</dc:creator>
  <cp:keywords/>
  <dc:description/>
  <cp:lastModifiedBy>Karen Burns</cp:lastModifiedBy>
  <cp:revision/>
  <dcterms:created xsi:type="dcterms:W3CDTF">2006-02-06T14:12:00Z</dcterms:created>
  <dcterms:modified xsi:type="dcterms:W3CDTF">2022-12-12T10:10:49Z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0x01010092A78968A633CD42B89CBDDF872F8D74</vt:lpwstr>
  </property>
</Properties>
</file>