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nbridgeandmallingbc-my.sharepoint.com/personal/kbcs_tmbc_gov_uk/Documents/Desktop/"/>
    </mc:Choice>
  </mc:AlternateContent>
  <xr:revisionPtr revIDLastSave="0" documentId="13_ncr:1_{FB1B8F83-8814-43FD-8E2B-FCC8B6670B05}" xr6:coauthVersionLast="47" xr6:coauthVersionMax="47" xr10:uidLastSave="{00000000-0000-0000-0000-000000000000}"/>
  <bookViews>
    <workbookView xWindow="-11310" yWindow="-16650" windowWidth="29040" windowHeight="15840" tabRatio="716" xr2:uid="{00000000-000D-0000-FFFF-FFFF00000000}"/>
  </bookViews>
  <sheets>
    <sheet name="2020-21" sheetId="2" r:id="rId1"/>
  </sheets>
  <definedNames>
    <definedName name="_xlnm.Print_Area" localSheetId="0">'2020-21'!$A$6:$L$38</definedName>
    <definedName name="_xlnm.Print_Titles" localSheetId="0">'2020-21'!$1:$5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I6" i="2"/>
  <c r="F12" i="2"/>
  <c r="H12" i="2"/>
  <c r="I12" i="2"/>
  <c r="H13" i="2"/>
  <c r="I13" i="2"/>
  <c r="H14" i="2"/>
  <c r="I14" i="2"/>
  <c r="H15" i="2"/>
  <c r="I15" i="2"/>
  <c r="H16" i="2"/>
  <c r="I16" i="2"/>
  <c r="H17" i="2"/>
  <c r="I17" i="2"/>
  <c r="G7" i="2"/>
  <c r="G8" i="2"/>
  <c r="G11" i="2"/>
  <c r="G12" i="2"/>
  <c r="G13" i="2"/>
  <c r="G14" i="2"/>
  <c r="G15" i="2"/>
  <c r="F16" i="2"/>
  <c r="G16" i="2"/>
  <c r="F18" i="2"/>
  <c r="G18" i="2"/>
  <c r="H18" i="2"/>
  <c r="I18" i="2"/>
  <c r="G19" i="2"/>
  <c r="H19" i="2"/>
  <c r="I19" i="2"/>
  <c r="G20" i="2"/>
  <c r="H20" i="2"/>
  <c r="J20" i="2" s="1"/>
  <c r="F21" i="2"/>
  <c r="G21" i="2"/>
  <c r="H21" i="2"/>
  <c r="I21" i="2"/>
  <c r="G22" i="2"/>
  <c r="H22" i="2"/>
  <c r="I22" i="2"/>
  <c r="F23" i="2"/>
  <c r="G23" i="2"/>
  <c r="H23" i="2"/>
  <c r="G24" i="2"/>
  <c r="H24" i="2"/>
  <c r="I24" i="2"/>
  <c r="G25" i="2"/>
  <c r="H25" i="2"/>
  <c r="I25" i="2"/>
  <c r="G26" i="2"/>
  <c r="H26" i="2"/>
  <c r="I26" i="2"/>
  <c r="G27" i="2"/>
  <c r="H27" i="2"/>
  <c r="I27" i="2"/>
  <c r="G28" i="2"/>
  <c r="H28" i="2"/>
  <c r="I28" i="2"/>
  <c r="G29" i="2"/>
  <c r="H29" i="2"/>
  <c r="I29" i="2"/>
  <c r="G30" i="2"/>
  <c r="H30" i="2"/>
  <c r="I30" i="2"/>
  <c r="G31" i="2"/>
  <c r="H31" i="2"/>
  <c r="I31" i="2"/>
  <c r="G32" i="2"/>
  <c r="H32" i="2"/>
  <c r="I32" i="2"/>
  <c r="G33" i="2"/>
  <c r="H33" i="2"/>
  <c r="I33" i="2"/>
  <c r="G34" i="2"/>
  <c r="H34" i="2"/>
  <c r="I34" i="2"/>
  <c r="G35" i="2"/>
  <c r="H35" i="2"/>
  <c r="J35" i="2" s="1"/>
  <c r="I35" i="2"/>
  <c r="G36" i="2"/>
  <c r="H36" i="2"/>
  <c r="I36" i="2"/>
  <c r="F27" i="2"/>
  <c r="F28" i="2"/>
  <c r="E10" i="2"/>
  <c r="E11" i="2"/>
  <c r="E12" i="2"/>
  <c r="E13" i="2"/>
  <c r="E14" i="2"/>
  <c r="E15" i="2"/>
  <c r="J15" i="2" s="1"/>
  <c r="E16" i="2"/>
  <c r="E17" i="2"/>
  <c r="J17" i="2" s="1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F30" i="2"/>
  <c r="F35" i="2"/>
  <c r="E6" i="2"/>
  <c r="F6" i="2"/>
  <c r="G6" i="2"/>
  <c r="E7" i="2"/>
  <c r="F7" i="2"/>
  <c r="I7" i="2"/>
  <c r="E8" i="2"/>
  <c r="F8" i="2"/>
  <c r="I8" i="2"/>
  <c r="E9" i="2"/>
  <c r="G9" i="2"/>
  <c r="H9" i="2"/>
  <c r="I9" i="2"/>
  <c r="G10" i="2"/>
  <c r="I10" i="2"/>
  <c r="J26" i="2"/>
  <c r="F19" i="2"/>
  <c r="M25" i="2"/>
  <c r="M24" i="2"/>
  <c r="M19" i="2"/>
  <c r="M7" i="2"/>
  <c r="D37" i="2"/>
  <c r="J36" i="2" l="1"/>
  <c r="J13" i="2"/>
  <c r="J24" i="2"/>
  <c r="J11" i="2"/>
  <c r="J22" i="2"/>
  <c r="J25" i="2"/>
  <c r="J7" i="2"/>
  <c r="J10" i="2"/>
  <c r="J9" i="2"/>
  <c r="J16" i="2"/>
  <c r="J33" i="2"/>
  <c r="J23" i="2" s="1"/>
  <c r="J6" i="2"/>
  <c r="J31" i="2"/>
  <c r="J21" i="2" s="1"/>
  <c r="J28" i="2"/>
  <c r="G37" i="2"/>
  <c r="J34" i="2"/>
  <c r="J29" i="2"/>
  <c r="J12" i="2"/>
  <c r="E37" i="2"/>
  <c r="J32" i="2"/>
  <c r="J30" i="2"/>
  <c r="H37" i="2"/>
  <c r="J18" i="2"/>
  <c r="J8" i="2" s="1"/>
  <c r="J19" i="2"/>
  <c r="I37" i="2"/>
  <c r="J14" i="2"/>
  <c r="M37" i="2"/>
  <c r="F37" i="2"/>
  <c r="J27" i="2"/>
  <c r="J37" i="2" l="1"/>
</calcChain>
</file>

<file path=xl/sharedStrings.xml><?xml version="1.0" encoding="utf-8"?>
<sst xmlns="http://schemas.openxmlformats.org/spreadsheetml/2006/main" count="175" uniqueCount="115">
  <si>
    <t>Purpose</t>
  </si>
  <si>
    <t>Maintenance of Public Open Space</t>
  </si>
  <si>
    <t>Bow Road (Phoenix Drive), Wateringbury</t>
  </si>
  <si>
    <t>Quarry Bank (Fosse Bank), Tonbridge</t>
  </si>
  <si>
    <t>Leybourne Lakes</t>
  </si>
  <si>
    <t>New Road Business Estate, Ditton</t>
  </si>
  <si>
    <t>Robin Hood Lane, Chatham</t>
  </si>
  <si>
    <t>Land east of High Street, Wouldham</t>
  </si>
  <si>
    <t>Contribution towards Play Area equipment &amp; Commuted sum for maintenance</t>
  </si>
  <si>
    <t>Contribution towards maintenance of Country Park</t>
  </si>
  <si>
    <t>Contribution towards future development and maintenance of Country Park</t>
  </si>
  <si>
    <t>Rowan House, Dernier Road, Tonbridge</t>
  </si>
  <si>
    <t>Enhancement and maintenance of play facilities at Tonbridge Farm Sportsground</t>
  </si>
  <si>
    <t>Contribution towards Highway Improvements / Rec. &amp; Leisure Schemes</t>
  </si>
  <si>
    <t>Contribution towards Highway Improvements</t>
  </si>
  <si>
    <t>73 and 75 Carpenters Lane, Hadlow</t>
  </si>
  <si>
    <t>Contribution towards enhancement of off-site play facilities</t>
  </si>
  <si>
    <t>Royal Avenue, Tonbridge</t>
  </si>
  <si>
    <t>Provision of childrens play space within the vicinity of the development</t>
  </si>
  <si>
    <t>Open space contribution</t>
  </si>
  <si>
    <t>Peters Pit, Wouldham, Kent</t>
  </si>
  <si>
    <t>12/03523</t>
  </si>
  <si>
    <t>10/00887</t>
  </si>
  <si>
    <t>Capital Plan</t>
  </si>
  <si>
    <t>Blossom Bank, Tonbridge</t>
  </si>
  <si>
    <t>13/02307</t>
  </si>
  <si>
    <t>Former Mill Stream School Site, East Malling</t>
  </si>
  <si>
    <t>Oakwood Poultry Farm, Vigo Road, Fairseat</t>
  </si>
  <si>
    <t>96/00483</t>
  </si>
  <si>
    <t>95/00355</t>
  </si>
  <si>
    <t>97/01036</t>
  </si>
  <si>
    <t>99/01428</t>
  </si>
  <si>
    <t>99/00032</t>
  </si>
  <si>
    <t>01/03247</t>
  </si>
  <si>
    <t>06/02288</t>
  </si>
  <si>
    <t>04/04222</t>
  </si>
  <si>
    <t>08/03256</t>
  </si>
  <si>
    <t>Priory Works, Tudeley Lane, Tonbridge</t>
  </si>
  <si>
    <t>Provision or enhancement of open space in Tonbridge, Hadlow and Hildenborough area</t>
  </si>
  <si>
    <t>12/00805</t>
  </si>
  <si>
    <t>Contribution towards tow path improvement (in lieu of footbridge)</t>
  </si>
  <si>
    <t>07/03517</t>
  </si>
  <si>
    <t>05/00989</t>
  </si>
  <si>
    <t>Ryarsh Park, Ryarsh</t>
  </si>
  <si>
    <t>03/03377</t>
  </si>
  <si>
    <t>Contribution towards the provision of youth and community services in Ryarsh</t>
  </si>
  <si>
    <t>1st and 2nd floors, 1 East Street, Tonbridge</t>
  </si>
  <si>
    <t>Enhancing and improving existing local open space provision</t>
  </si>
  <si>
    <t>The Old Power Station, The Slade, Tonbridge</t>
  </si>
  <si>
    <t>133 High Street, Tonbridge</t>
  </si>
  <si>
    <t>Scheme to be identified</t>
  </si>
  <si>
    <t>Upgrade of local children's play facilities within one mile of development</t>
  </si>
  <si>
    <t>15/02817</t>
  </si>
  <si>
    <t>16/03373</t>
  </si>
  <si>
    <t>Primary Education contribution towards Slade Primary School</t>
  </si>
  <si>
    <t>Adult Education contribution + supplement for providing / improving opportunities and services on or off-site</t>
  </si>
  <si>
    <t>Youth and Community contribution + supplement for providing / improving facilities and services on or off-site</t>
  </si>
  <si>
    <t>Former Teen &amp; Twenty Club, River Lawn Road</t>
  </si>
  <si>
    <t>17/02468</t>
  </si>
  <si>
    <t>Public Realm contribution - Improvements to footpath MU30</t>
  </si>
  <si>
    <t>18/02488</t>
  </si>
  <si>
    <t>Provision, enhancement, maintenance of open space and children's play equipment in the locality</t>
  </si>
  <si>
    <t>The Primrose PH, Pembury Road, Tonbridge</t>
  </si>
  <si>
    <t>17/02248</t>
  </si>
  <si>
    <t>Provision, enhancement of open space or play equipment in the vicinity of the development</t>
  </si>
  <si>
    <t>18/00273</t>
  </si>
  <si>
    <t>Open space improvements in the vicinity of the development</t>
  </si>
  <si>
    <t>19/01890</t>
  </si>
  <si>
    <t>Site</t>
  </si>
  <si>
    <t>Third Party</t>
  </si>
  <si>
    <t>Taddington Wood, Robin Hood Lane, Bluebell Hill</t>
  </si>
  <si>
    <t>Land at Former Rose &amp; Crown, Branbridges Rd, East Peckham</t>
  </si>
  <si>
    <t>Public Open Space (in vicinity of the development)</t>
  </si>
  <si>
    <t>Kent County Council</t>
  </si>
  <si>
    <t>Grounds  Maintenance - Other Areas</t>
  </si>
  <si>
    <t>Revenue</t>
  </si>
  <si>
    <t>Project / Other</t>
  </si>
  <si>
    <t>Analysis of balances held, receipts and spend</t>
  </si>
  <si>
    <t>Wouldham Parish Council - Maintenance</t>
  </si>
  <si>
    <t>River Medway Riverside Environmental Improvements, Tonbridge</t>
  </si>
  <si>
    <t>Revenue / Capital</t>
  </si>
  <si>
    <t>Racecourse Sportsground Rugby Pitch Drainage (2021/22)</t>
  </si>
  <si>
    <t>Support Revenue budget (Capital Scheme 2021/22) - Leybourne Lakes</t>
  </si>
  <si>
    <t>Developer Contributions - 2020/21</t>
  </si>
  <si>
    <t>17/02635</t>
  </si>
  <si>
    <t>Scheme to be identified (Balance)</t>
  </si>
  <si>
    <t>Fairseat Village Hall Committee - Transferred</t>
  </si>
  <si>
    <t>Improvements to open space in the locality of the development</t>
  </si>
  <si>
    <t>Land at Riverside Garage, Lyons Crescent, Tonbridge</t>
  </si>
  <si>
    <t>Land at Rocfort Road, Snodland</t>
  </si>
  <si>
    <t>20/01333</t>
  </si>
  <si>
    <t>19/02047</t>
  </si>
  <si>
    <t>Quarry House, Quarry Hill Road, Borough Green</t>
  </si>
  <si>
    <t>The Old Coal Yard, New Hythe Lane, Larkfield</t>
  </si>
  <si>
    <t>19/02589</t>
  </si>
  <si>
    <t>3 Station Road, Borough Green</t>
  </si>
  <si>
    <t>18/02230</t>
  </si>
  <si>
    <t>Provision or improvement of open space facilities</t>
  </si>
  <si>
    <t>Hope House, 7 Lyons Crescent, Tonbridge</t>
  </si>
  <si>
    <t>18/02983</t>
  </si>
  <si>
    <t>Tonbridge Farm Sportsground Improvements</t>
  </si>
  <si>
    <t>Haysden Country Park Sewage Treatment</t>
  </si>
  <si>
    <t>Contribution towards Community Learning, Education, Library, Social Care, Waste and Youth Services</t>
  </si>
  <si>
    <t>Improvements to exisiting open space in the locality of the development</t>
  </si>
  <si>
    <t>Planning ref</t>
  </si>
  <si>
    <t>Revenue / capital / third party</t>
  </si>
  <si>
    <t>Original amount £</t>
  </si>
  <si>
    <t>N/A</t>
  </si>
  <si>
    <t>Opening Bal 01/04/20 
£</t>
  </si>
  <si>
    <t>Received in 2020/21 
£</t>
  </si>
  <si>
    <t>Accrued interest 
£</t>
  </si>
  <si>
    <t>Third party payment 
£</t>
  </si>
  <si>
    <t>Transfer to revenue 
£</t>
  </si>
  <si>
    <t>Transfer to capital
£</t>
  </si>
  <si>
    <t>Closing Bal 
31/03/21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</si>
</sst>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9" x14ac:knownFonts="1">
    <font>
      <sz val="10"/>
      <name val="Arial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4" applyNumberFormat="0" applyFill="0" applyAlignment="0" applyProtection="0"/>
    <xf numFmtId="0" fontId="2" fillId="0" borderId="5" applyNumberFormat="0" applyFill="0" applyAlignment="0" applyProtection="0"/>
  </cellStyleXfs>
  <cellXfs count="53">
    <xf numFmtId="0" fontId="0" fillId="0" borderId="0" xfId="0"/>
    <xf numFmtId="0" fontId="3" fillId="0" borderId="0" xfId="1" applyFont="1" applyBorder="1" applyAlignment="1">
      <alignment horizontal="left"/>
    </xf>
    <xf numFmtId="0" fontId="4" fillId="0" borderId="0" xfId="2" applyFont="1" applyBorder="1" applyAlignment="1">
      <alignment horizontal="left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0" fontId="5" fillId="0" borderId="0" xfId="0" applyFont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164" fontId="5" fillId="0" borderId="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indent="1"/>
    </xf>
    <xf numFmtId="0" fontId="5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Border="1" applyAlignment="1"/>
    <xf numFmtId="164" fontId="5" fillId="0" borderId="0" xfId="0" applyNumberFormat="1" applyFont="1" applyFill="1" applyBorder="1" applyAlignment="1"/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/>
    <xf numFmtId="0" fontId="8" fillId="0" borderId="2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5" fillId="2" borderId="7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/>
    </xf>
    <xf numFmtId="164" fontId="5" fillId="2" borderId="9" xfId="0" applyNumberFormat="1" applyFont="1" applyFill="1" applyBorder="1" applyAlignment="1">
      <alignment vertical="center"/>
    </xf>
    <xf numFmtId="164" fontId="5" fillId="0" borderId="8" xfId="0" applyNumberFormat="1" applyFont="1" applyFill="1" applyBorder="1" applyAlignment="1">
      <alignment vertical="center"/>
    </xf>
    <xf numFmtId="164" fontId="5" fillId="2" borderId="8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</cellXfs>
  <cellStyles count="3">
    <cellStyle name="Heading 1" xfId="1" builtinId="16"/>
    <cellStyle name="Heading 2" xfId="2" builtinId="17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data" displayName="data" ref="A5:M37" totalsRowShown="0" tableBorderDxfId="2">
  <tableColumns count="13">
    <tableColumn id="1" xr3:uid="{00000000-0010-0000-0000-000001000000}" name="Site" dataDxfId="1"/>
    <tableColumn id="2" xr3:uid="{00000000-0010-0000-0000-000002000000}" name="Planning ref" dataDxfId="0"/>
    <tableColumn id="3" xr3:uid="{00000000-0010-0000-0000-000003000000}" name="Purpose"/>
    <tableColumn id="4" xr3:uid="{00000000-0010-0000-0000-000004000000}" name="Opening Bal 01/04/20 _x000a_£"/>
    <tableColumn id="5" xr3:uid="{00000000-0010-0000-0000-000005000000}" name="Received in 2020/21 _x000a_£"/>
    <tableColumn id="6" xr3:uid="{00000000-0010-0000-0000-000006000000}" name="Accrued interest _x000a_£"/>
    <tableColumn id="7" xr3:uid="{00000000-0010-0000-0000-000007000000}" name="Third party payment _x000a_£"/>
    <tableColumn id="8" xr3:uid="{00000000-0010-0000-0000-000008000000}" name="Transfer to revenue _x000a_£"/>
    <tableColumn id="9" xr3:uid="{00000000-0010-0000-0000-000009000000}" name="Transfer to capital_x000a_£"/>
    <tableColumn id="10" xr3:uid="{00000000-0010-0000-0000-00000A000000}" name="Closing Bal _x000a_31/03/21"/>
    <tableColumn id="11" xr3:uid="{00000000-0010-0000-0000-00000B000000}" name="Revenue / capital / third party"/>
    <tableColumn id="12" xr3:uid="{00000000-0010-0000-0000-00000C000000}" name="Project / Other"/>
    <tableColumn id="13" xr3:uid="{00000000-0010-0000-0000-00000D000000}" name="Original amount £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zoomScale="90" zoomScaleNormal="90" workbookViewId="0">
      <pane xSplit="1" ySplit="5" topLeftCell="B6" activePane="bottomRight" state="frozen"/>
      <selection pane="topRight" activeCell="C1" sqref="C1"/>
      <selection pane="bottomLeft" activeCell="A11" sqref="A11"/>
      <selection pane="bottomRight" activeCell="E1" sqref="E1"/>
    </sheetView>
  </sheetViews>
  <sheetFormatPr defaultRowHeight="14.4" x14ac:dyDescent="0.3"/>
  <cols>
    <col min="1" max="1" width="65.88671875" style="3" customWidth="1"/>
    <col min="2" max="2" width="14.77734375" style="4" customWidth="1"/>
    <col min="3" max="3" width="100.6640625" style="3" customWidth="1"/>
    <col min="4" max="9" width="15.77734375" style="3" customWidth="1"/>
    <col min="10" max="10" width="19.5546875" style="4" customWidth="1"/>
    <col min="11" max="11" width="28.6640625" style="5" customWidth="1"/>
    <col min="12" max="12" width="75.77734375" style="3" customWidth="1"/>
    <col min="13" max="13" width="18.77734375" style="3" customWidth="1"/>
    <col min="14" max="14" width="10.6640625" style="3" customWidth="1"/>
    <col min="15" max="15" width="12.6640625" style="3" customWidth="1"/>
    <col min="16" max="16" width="8.88671875" style="3"/>
    <col min="17" max="17" width="15.6640625" style="3" customWidth="1"/>
    <col min="18" max="16384" width="8.88671875" style="3"/>
  </cols>
  <sheetData>
    <row r="1" spans="1:17" ht="15.75" customHeight="1" x14ac:dyDescent="0.3">
      <c r="A1" s="3" t="str">
        <f>C37</f>
        <v>N/A</v>
      </c>
    </row>
    <row r="2" spans="1:17" s="7" customFormat="1" ht="19.8" x14ac:dyDescent="0.4">
      <c r="A2" s="1" t="s">
        <v>83</v>
      </c>
      <c r="B2" s="6"/>
      <c r="J2" s="6"/>
      <c r="K2" s="6"/>
      <c r="Q2" s="8"/>
    </row>
    <row r="3" spans="1:17" s="7" customFormat="1" ht="17.399999999999999" x14ac:dyDescent="0.35">
      <c r="A3" s="2" t="s">
        <v>77</v>
      </c>
      <c r="B3" s="6"/>
      <c r="J3" s="6"/>
      <c r="K3" s="6"/>
      <c r="Q3" s="8"/>
    </row>
    <row r="4" spans="1:17" ht="16.95" customHeight="1" x14ac:dyDescent="0.3"/>
    <row r="5" spans="1:17" ht="57.6" customHeight="1" x14ac:dyDescent="0.3">
      <c r="A5" s="36" t="s">
        <v>68</v>
      </c>
      <c r="B5" s="9" t="s">
        <v>104</v>
      </c>
      <c r="C5" s="9" t="s">
        <v>0</v>
      </c>
      <c r="D5" s="35" t="s">
        <v>108</v>
      </c>
      <c r="E5" s="35" t="s">
        <v>109</v>
      </c>
      <c r="F5" s="35" t="s">
        <v>110</v>
      </c>
      <c r="G5" s="48" t="s">
        <v>111</v>
      </c>
      <c r="H5" s="48" t="s">
        <v>112</v>
      </c>
      <c r="I5" s="48" t="s">
        <v>113</v>
      </c>
      <c r="J5" s="35" t="s">
        <v>114</v>
      </c>
      <c r="K5" s="35" t="s">
        <v>105</v>
      </c>
      <c r="L5" s="9" t="s">
        <v>76</v>
      </c>
      <c r="M5" s="40" t="s">
        <v>106</v>
      </c>
    </row>
    <row r="6" spans="1:17" s="15" customFormat="1" ht="16.95" customHeight="1" x14ac:dyDescent="0.25">
      <c r="A6" s="37" t="s">
        <v>2</v>
      </c>
      <c r="B6" s="10" t="s">
        <v>28</v>
      </c>
      <c r="C6" s="11" t="s">
        <v>1</v>
      </c>
      <c r="D6" s="12">
        <v>-10931.95</v>
      </c>
      <c r="E6" s="49">
        <f t="shared" ref="E6:E29" si="0">G42</f>
        <v>0</v>
      </c>
      <c r="F6" s="49">
        <f t="shared" ref="F6:F8" si="1">H42</f>
        <v>0</v>
      </c>
      <c r="G6" s="49">
        <f t="shared" ref="G6:G15" si="2">I42</f>
        <v>0</v>
      </c>
      <c r="H6" s="12">
        <v>546.36</v>
      </c>
      <c r="I6" s="49">
        <f t="shared" ref="I6:I10" si="3">K42</f>
        <v>0</v>
      </c>
      <c r="J6" s="12">
        <f>SUM(D6:I6)</f>
        <v>-10385.59</v>
      </c>
      <c r="K6" s="13" t="s">
        <v>75</v>
      </c>
      <c r="L6" s="14" t="s">
        <v>74</v>
      </c>
      <c r="M6" s="41">
        <v>-10500</v>
      </c>
    </row>
    <row r="7" spans="1:17" s="15" customFormat="1" ht="16.95" customHeight="1" x14ac:dyDescent="0.25">
      <c r="A7" s="38" t="s">
        <v>3</v>
      </c>
      <c r="B7" s="16" t="s">
        <v>29</v>
      </c>
      <c r="C7" s="17" t="s">
        <v>1</v>
      </c>
      <c r="D7" s="18">
        <v>-2016.75</v>
      </c>
      <c r="E7" s="50">
        <f t="shared" si="0"/>
        <v>0</v>
      </c>
      <c r="F7" s="50">
        <f t="shared" si="1"/>
        <v>0</v>
      </c>
      <c r="G7" s="50">
        <f t="shared" si="2"/>
        <v>0</v>
      </c>
      <c r="H7" s="18">
        <v>1315.69</v>
      </c>
      <c r="I7" s="50">
        <f t="shared" si="3"/>
        <v>0</v>
      </c>
      <c r="J7" s="18">
        <f>SUM(D7:I7)</f>
        <v>-701.06</v>
      </c>
      <c r="K7" s="19" t="s">
        <v>75</v>
      </c>
      <c r="L7" s="20" t="s">
        <v>74</v>
      </c>
      <c r="M7" s="42">
        <f>-18000-100</f>
        <v>-18100</v>
      </c>
    </row>
    <row r="8" spans="1:17" s="21" customFormat="1" ht="16.95" customHeight="1" x14ac:dyDescent="0.25">
      <c r="A8" s="39" t="s">
        <v>17</v>
      </c>
      <c r="B8" s="22" t="s">
        <v>30</v>
      </c>
      <c r="C8" s="23" t="s">
        <v>1</v>
      </c>
      <c r="D8" s="24">
        <v>-9749.48</v>
      </c>
      <c r="E8" s="51">
        <f t="shared" si="0"/>
        <v>0</v>
      </c>
      <c r="F8" s="51">
        <f t="shared" si="1"/>
        <v>0</v>
      </c>
      <c r="G8" s="51">
        <f t="shared" si="2"/>
        <v>0</v>
      </c>
      <c r="H8" s="24">
        <v>1571.76</v>
      </c>
      <c r="I8" s="51">
        <f t="shared" si="3"/>
        <v>0</v>
      </c>
      <c r="J8" s="24">
        <f t="shared" ref="J8:J36" si="4">SUM(D8:I8)</f>
        <v>-8177.7199999999993</v>
      </c>
      <c r="K8" s="25" t="s">
        <v>75</v>
      </c>
      <c r="L8" s="26" t="s">
        <v>74</v>
      </c>
      <c r="M8" s="43">
        <v>-26450.55</v>
      </c>
    </row>
    <row r="9" spans="1:17" s="21" customFormat="1" ht="16.95" customHeight="1" x14ac:dyDescent="0.25">
      <c r="A9" s="38" t="s">
        <v>7</v>
      </c>
      <c r="B9" s="16" t="s">
        <v>31</v>
      </c>
      <c r="C9" s="17" t="s">
        <v>8</v>
      </c>
      <c r="D9" s="18">
        <v>-29118.9</v>
      </c>
      <c r="E9" s="50">
        <f t="shared" si="0"/>
        <v>0</v>
      </c>
      <c r="F9" s="18">
        <v>-37.85</v>
      </c>
      <c r="G9" s="50">
        <f t="shared" si="2"/>
        <v>0</v>
      </c>
      <c r="H9" s="50">
        <f>J45</f>
        <v>0</v>
      </c>
      <c r="I9" s="50">
        <f t="shared" si="3"/>
        <v>0</v>
      </c>
      <c r="J9" s="18">
        <f t="shared" si="4"/>
        <v>-29156.75</v>
      </c>
      <c r="K9" s="19" t="s">
        <v>69</v>
      </c>
      <c r="L9" s="20" t="s">
        <v>78</v>
      </c>
      <c r="M9" s="42">
        <v>-64000</v>
      </c>
    </row>
    <row r="10" spans="1:17" s="21" customFormat="1" ht="16.95" customHeight="1" x14ac:dyDescent="0.25">
      <c r="A10" s="39" t="s">
        <v>4</v>
      </c>
      <c r="B10" s="22" t="s">
        <v>32</v>
      </c>
      <c r="C10" s="23" t="s">
        <v>9</v>
      </c>
      <c r="D10" s="24">
        <v>-400000</v>
      </c>
      <c r="E10" s="51">
        <f t="shared" si="0"/>
        <v>0</v>
      </c>
      <c r="F10" s="24">
        <v>-520</v>
      </c>
      <c r="G10" s="51">
        <f t="shared" si="2"/>
        <v>0</v>
      </c>
      <c r="H10" s="24">
        <v>520</v>
      </c>
      <c r="I10" s="51">
        <f t="shared" si="3"/>
        <v>0</v>
      </c>
      <c r="J10" s="24">
        <f t="shared" si="4"/>
        <v>-400000</v>
      </c>
      <c r="K10" s="25" t="s">
        <v>80</v>
      </c>
      <c r="L10" s="26" t="s">
        <v>82</v>
      </c>
      <c r="M10" s="43">
        <v>-400000</v>
      </c>
    </row>
    <row r="11" spans="1:17" s="21" customFormat="1" ht="16.95" customHeight="1" x14ac:dyDescent="0.25">
      <c r="A11" s="38" t="s">
        <v>4</v>
      </c>
      <c r="B11" s="16" t="s">
        <v>32</v>
      </c>
      <c r="C11" s="17" t="s">
        <v>10</v>
      </c>
      <c r="D11" s="18">
        <v>-341339.08</v>
      </c>
      <c r="E11" s="50">
        <f t="shared" si="0"/>
        <v>0</v>
      </c>
      <c r="F11" s="18">
        <v>-399.53</v>
      </c>
      <c r="G11" s="50">
        <f t="shared" si="2"/>
        <v>0</v>
      </c>
      <c r="H11" s="18">
        <v>399.53</v>
      </c>
      <c r="I11" s="18">
        <v>34006</v>
      </c>
      <c r="J11" s="18">
        <f t="shared" si="4"/>
        <v>-307333.08</v>
      </c>
      <c r="K11" s="19" t="s">
        <v>80</v>
      </c>
      <c r="L11" s="20" t="s">
        <v>82</v>
      </c>
      <c r="M11" s="42">
        <v>-436447</v>
      </c>
    </row>
    <row r="12" spans="1:17" s="21" customFormat="1" ht="16.95" customHeight="1" x14ac:dyDescent="0.25">
      <c r="A12" s="39" t="s">
        <v>11</v>
      </c>
      <c r="B12" s="22" t="s">
        <v>33</v>
      </c>
      <c r="C12" s="23" t="s">
        <v>12</v>
      </c>
      <c r="D12" s="24">
        <v>-39258.720000000001</v>
      </c>
      <c r="E12" s="51">
        <f t="shared" si="0"/>
        <v>0</v>
      </c>
      <c r="F12" s="51">
        <f>H48</f>
        <v>0</v>
      </c>
      <c r="G12" s="51">
        <f t="shared" si="2"/>
        <v>0</v>
      </c>
      <c r="H12" s="51">
        <f t="shared" ref="H12:I17" si="5">J48</f>
        <v>0</v>
      </c>
      <c r="I12" s="51">
        <f t="shared" si="5"/>
        <v>0</v>
      </c>
      <c r="J12" s="24">
        <f t="shared" si="4"/>
        <v>-39258.720000000001</v>
      </c>
      <c r="K12" s="25" t="s">
        <v>23</v>
      </c>
      <c r="L12" s="26" t="s">
        <v>100</v>
      </c>
      <c r="M12" s="43">
        <v>-51772.44</v>
      </c>
    </row>
    <row r="13" spans="1:17" s="21" customFormat="1" ht="16.95" customHeight="1" x14ac:dyDescent="0.25">
      <c r="A13" s="38" t="s">
        <v>5</v>
      </c>
      <c r="B13" s="16" t="s">
        <v>34</v>
      </c>
      <c r="C13" s="17" t="s">
        <v>13</v>
      </c>
      <c r="D13" s="18">
        <v>-51487.3</v>
      </c>
      <c r="E13" s="50">
        <f t="shared" si="0"/>
        <v>0</v>
      </c>
      <c r="F13" s="18">
        <v>-66.930000000000007</v>
      </c>
      <c r="G13" s="50">
        <f t="shared" si="2"/>
        <v>0</v>
      </c>
      <c r="H13" s="50">
        <f t="shared" si="5"/>
        <v>0</v>
      </c>
      <c r="I13" s="50">
        <f t="shared" si="5"/>
        <v>0</v>
      </c>
      <c r="J13" s="18">
        <f t="shared" si="4"/>
        <v>-51554.23</v>
      </c>
      <c r="K13" s="19" t="s">
        <v>107</v>
      </c>
      <c r="L13" s="20" t="s">
        <v>107</v>
      </c>
      <c r="M13" s="42">
        <v>-65000</v>
      </c>
    </row>
    <row r="14" spans="1:17" s="21" customFormat="1" ht="16.95" customHeight="1" x14ac:dyDescent="0.25">
      <c r="A14" s="39" t="s">
        <v>6</v>
      </c>
      <c r="B14" s="22" t="s">
        <v>35</v>
      </c>
      <c r="C14" s="23" t="s">
        <v>14</v>
      </c>
      <c r="D14" s="24">
        <v>-9913.42</v>
      </c>
      <c r="E14" s="51">
        <f t="shared" si="0"/>
        <v>0</v>
      </c>
      <c r="F14" s="24">
        <v>-12.89</v>
      </c>
      <c r="G14" s="51">
        <f t="shared" si="2"/>
        <v>0</v>
      </c>
      <c r="H14" s="51">
        <f t="shared" si="5"/>
        <v>0</v>
      </c>
      <c r="I14" s="51">
        <f t="shared" si="5"/>
        <v>0</v>
      </c>
      <c r="J14" s="24">
        <f t="shared" si="4"/>
        <v>-9926.31</v>
      </c>
      <c r="K14" s="25" t="s">
        <v>69</v>
      </c>
      <c r="L14" s="26" t="s">
        <v>73</v>
      </c>
      <c r="M14" s="43">
        <v>-7460</v>
      </c>
    </row>
    <row r="15" spans="1:17" s="21" customFormat="1" ht="16.95" customHeight="1" x14ac:dyDescent="0.25">
      <c r="A15" s="38" t="s">
        <v>15</v>
      </c>
      <c r="B15" s="16" t="s">
        <v>41</v>
      </c>
      <c r="C15" s="17" t="s">
        <v>16</v>
      </c>
      <c r="D15" s="18">
        <v>-14940.61</v>
      </c>
      <c r="E15" s="50">
        <f t="shared" si="0"/>
        <v>0</v>
      </c>
      <c r="F15" s="18">
        <v>-19.420000000000002</v>
      </c>
      <c r="G15" s="50">
        <f t="shared" si="2"/>
        <v>0</v>
      </c>
      <c r="H15" s="50">
        <f t="shared" si="5"/>
        <v>0</v>
      </c>
      <c r="I15" s="50">
        <f t="shared" si="5"/>
        <v>0</v>
      </c>
      <c r="J15" s="18">
        <f t="shared" si="4"/>
        <v>-14960.03</v>
      </c>
      <c r="K15" s="19" t="s">
        <v>107</v>
      </c>
      <c r="L15" s="20" t="s">
        <v>107</v>
      </c>
      <c r="M15" s="42">
        <v>-55250</v>
      </c>
    </row>
    <row r="16" spans="1:17" s="21" customFormat="1" ht="16.95" customHeight="1" x14ac:dyDescent="0.25">
      <c r="A16" s="39" t="s">
        <v>26</v>
      </c>
      <c r="B16" s="22" t="s">
        <v>36</v>
      </c>
      <c r="C16" s="23" t="s">
        <v>18</v>
      </c>
      <c r="D16" s="24">
        <v>-41581.85</v>
      </c>
      <c r="E16" s="51">
        <f t="shared" si="0"/>
        <v>0</v>
      </c>
      <c r="F16" s="51">
        <f t="shared" ref="F16:G16" si="6">H52</f>
        <v>0</v>
      </c>
      <c r="G16" s="51">
        <f t="shared" si="6"/>
        <v>0</v>
      </c>
      <c r="H16" s="51">
        <f t="shared" si="5"/>
        <v>0</v>
      </c>
      <c r="I16" s="51">
        <f t="shared" si="5"/>
        <v>0</v>
      </c>
      <c r="J16" s="24">
        <f t="shared" si="4"/>
        <v>-41581.85</v>
      </c>
      <c r="K16" s="25" t="s">
        <v>107</v>
      </c>
      <c r="L16" s="26" t="s">
        <v>107</v>
      </c>
      <c r="M16" s="43">
        <v>-41078</v>
      </c>
    </row>
    <row r="17" spans="1:13" s="27" customFormat="1" ht="16.95" customHeight="1" x14ac:dyDescent="0.25">
      <c r="A17" s="38" t="s">
        <v>27</v>
      </c>
      <c r="B17" s="16" t="s">
        <v>22</v>
      </c>
      <c r="C17" s="17" t="s">
        <v>51</v>
      </c>
      <c r="D17" s="18">
        <v>-3451.51</v>
      </c>
      <c r="E17" s="50">
        <f t="shared" si="0"/>
        <v>0</v>
      </c>
      <c r="F17" s="18">
        <v>-3.52</v>
      </c>
      <c r="G17" s="18">
        <v>3455.03</v>
      </c>
      <c r="H17" s="50">
        <f t="shared" si="5"/>
        <v>0</v>
      </c>
      <c r="I17" s="50">
        <f t="shared" si="5"/>
        <v>0</v>
      </c>
      <c r="J17" s="18">
        <f t="shared" si="4"/>
        <v>0</v>
      </c>
      <c r="K17" s="19" t="s">
        <v>69</v>
      </c>
      <c r="L17" s="20" t="s">
        <v>86</v>
      </c>
      <c r="M17" s="42">
        <v>-10000</v>
      </c>
    </row>
    <row r="18" spans="1:13" s="21" customFormat="1" ht="16.95" customHeight="1" x14ac:dyDescent="0.25">
      <c r="A18" s="39" t="s">
        <v>24</v>
      </c>
      <c r="B18" s="22" t="s">
        <v>21</v>
      </c>
      <c r="C18" s="23" t="s">
        <v>40</v>
      </c>
      <c r="D18" s="24">
        <v>-25000</v>
      </c>
      <c r="E18" s="51">
        <f t="shared" si="0"/>
        <v>0</v>
      </c>
      <c r="F18" s="51">
        <f>H54</f>
        <v>0</v>
      </c>
      <c r="G18" s="51">
        <f t="shared" ref="G18:I19" si="7">I54</f>
        <v>0</v>
      </c>
      <c r="H18" s="51">
        <f t="shared" si="7"/>
        <v>0</v>
      </c>
      <c r="I18" s="51">
        <f t="shared" si="7"/>
        <v>0</v>
      </c>
      <c r="J18" s="24">
        <f t="shared" si="4"/>
        <v>-25000</v>
      </c>
      <c r="K18" s="25" t="s">
        <v>23</v>
      </c>
      <c r="L18" s="26" t="s">
        <v>79</v>
      </c>
      <c r="M18" s="43">
        <v>-25000</v>
      </c>
    </row>
    <row r="19" spans="1:13" s="27" customFormat="1" ht="16.95" customHeight="1" x14ac:dyDescent="0.25">
      <c r="A19" s="38" t="s">
        <v>43</v>
      </c>
      <c r="B19" s="16" t="s">
        <v>44</v>
      </c>
      <c r="C19" s="17" t="s">
        <v>45</v>
      </c>
      <c r="D19" s="18">
        <v>-52662.13</v>
      </c>
      <c r="E19" s="50">
        <f t="shared" si="0"/>
        <v>0</v>
      </c>
      <c r="F19" s="18">
        <f>-30.15-38.31</f>
        <v>-68.460000000000008</v>
      </c>
      <c r="G19" s="50">
        <f t="shared" si="7"/>
        <v>0</v>
      </c>
      <c r="H19" s="50">
        <f t="shared" si="7"/>
        <v>0</v>
      </c>
      <c r="I19" s="50">
        <f t="shared" si="7"/>
        <v>0</v>
      </c>
      <c r="J19" s="18">
        <f t="shared" si="4"/>
        <v>-52730.59</v>
      </c>
      <c r="K19" s="19" t="s">
        <v>107</v>
      </c>
      <c r="L19" s="20" t="s">
        <v>107</v>
      </c>
      <c r="M19" s="42">
        <f>-22750-28936.4</f>
        <v>-51686.400000000001</v>
      </c>
    </row>
    <row r="20" spans="1:13" s="21" customFormat="1" ht="16.95" customHeight="1" x14ac:dyDescent="0.25">
      <c r="A20" s="39" t="s">
        <v>37</v>
      </c>
      <c r="B20" s="22" t="s">
        <v>25</v>
      </c>
      <c r="C20" s="23" t="s">
        <v>38</v>
      </c>
      <c r="D20" s="24">
        <v>-23236.07</v>
      </c>
      <c r="E20" s="51">
        <f t="shared" si="0"/>
        <v>0</v>
      </c>
      <c r="F20" s="24">
        <v>-3.95</v>
      </c>
      <c r="G20" s="51">
        <f t="shared" ref="G20:H20" si="8">I56</f>
        <v>0</v>
      </c>
      <c r="H20" s="51">
        <f t="shared" si="8"/>
        <v>0</v>
      </c>
      <c r="I20" s="24">
        <v>20194</v>
      </c>
      <c r="J20" s="24">
        <f t="shared" si="4"/>
        <v>-3046.0200000000004</v>
      </c>
      <c r="K20" s="25" t="s">
        <v>23</v>
      </c>
      <c r="L20" s="26" t="s">
        <v>85</v>
      </c>
      <c r="M20" s="43">
        <v>-162897.42000000001</v>
      </c>
    </row>
    <row r="21" spans="1:13" s="27" customFormat="1" ht="16.95" customHeight="1" x14ac:dyDescent="0.25">
      <c r="A21" s="38" t="s">
        <v>46</v>
      </c>
      <c r="B21" s="16" t="s">
        <v>39</v>
      </c>
      <c r="C21" s="17" t="s">
        <v>47</v>
      </c>
      <c r="D21" s="18">
        <v>-8627.83</v>
      </c>
      <c r="E21" s="50">
        <f t="shared" si="0"/>
        <v>0</v>
      </c>
      <c r="F21" s="50">
        <f>H57</f>
        <v>0</v>
      </c>
      <c r="G21" s="50">
        <f t="shared" ref="G21:I22" si="9">I57</f>
        <v>0</v>
      </c>
      <c r="H21" s="50">
        <f t="shared" si="9"/>
        <v>0</v>
      </c>
      <c r="I21" s="50">
        <f t="shared" si="9"/>
        <v>0</v>
      </c>
      <c r="J21" s="18">
        <f t="shared" si="4"/>
        <v>-8627.83</v>
      </c>
      <c r="K21" s="19" t="s">
        <v>23</v>
      </c>
      <c r="L21" s="20" t="s">
        <v>81</v>
      </c>
      <c r="M21" s="42">
        <v>-20275</v>
      </c>
    </row>
    <row r="22" spans="1:13" s="21" customFormat="1" ht="16.95" customHeight="1" x14ac:dyDescent="0.25">
      <c r="A22" s="39" t="s">
        <v>48</v>
      </c>
      <c r="B22" s="22" t="s">
        <v>52</v>
      </c>
      <c r="C22" s="23" t="s">
        <v>54</v>
      </c>
      <c r="D22" s="24">
        <v>-5367.2</v>
      </c>
      <c r="E22" s="51">
        <f t="shared" si="0"/>
        <v>0</v>
      </c>
      <c r="F22" s="24">
        <v>-6.98</v>
      </c>
      <c r="G22" s="51">
        <f t="shared" si="9"/>
        <v>0</v>
      </c>
      <c r="H22" s="51">
        <f t="shared" si="9"/>
        <v>0</v>
      </c>
      <c r="I22" s="51">
        <f t="shared" si="9"/>
        <v>0</v>
      </c>
      <c r="J22" s="24">
        <f t="shared" si="4"/>
        <v>-5374.1799999999994</v>
      </c>
      <c r="K22" s="25" t="s">
        <v>69</v>
      </c>
      <c r="L22" s="26" t="s">
        <v>73</v>
      </c>
      <c r="M22" s="43">
        <v>-5312.16</v>
      </c>
    </row>
    <row r="23" spans="1:13" s="27" customFormat="1" ht="16.95" customHeight="1" x14ac:dyDescent="0.25">
      <c r="A23" s="38" t="s">
        <v>49</v>
      </c>
      <c r="B23" s="16" t="s">
        <v>53</v>
      </c>
      <c r="C23" s="17" t="s">
        <v>72</v>
      </c>
      <c r="D23" s="18">
        <v>-29732.11</v>
      </c>
      <c r="E23" s="50">
        <f t="shared" si="0"/>
        <v>0</v>
      </c>
      <c r="F23" s="50">
        <f t="shared" ref="F23:H23" si="10">H59</f>
        <v>0</v>
      </c>
      <c r="G23" s="50">
        <f t="shared" si="10"/>
        <v>0</v>
      </c>
      <c r="H23" s="50">
        <f t="shared" si="10"/>
        <v>0</v>
      </c>
      <c r="I23" s="18">
        <v>29732.11</v>
      </c>
      <c r="J23" s="18">
        <f t="shared" si="4"/>
        <v>0</v>
      </c>
      <c r="K23" s="19" t="s">
        <v>23</v>
      </c>
      <c r="L23" s="20" t="s">
        <v>101</v>
      </c>
      <c r="M23" s="42">
        <v>-43268</v>
      </c>
    </row>
    <row r="24" spans="1:13" s="21" customFormat="1" ht="16.95" customHeight="1" x14ac:dyDescent="0.25">
      <c r="A24" s="39" t="s">
        <v>20</v>
      </c>
      <c r="B24" s="22" t="s">
        <v>42</v>
      </c>
      <c r="C24" s="23" t="s">
        <v>55</v>
      </c>
      <c r="D24" s="24">
        <v>-94780.31</v>
      </c>
      <c r="E24" s="51">
        <f t="shared" si="0"/>
        <v>0</v>
      </c>
      <c r="F24" s="24">
        <v>-123.22</v>
      </c>
      <c r="G24" s="51">
        <f t="shared" ref="G24:G36" si="11">I60</f>
        <v>0</v>
      </c>
      <c r="H24" s="51">
        <f t="shared" ref="H24:H36" si="12">J60</f>
        <v>0</v>
      </c>
      <c r="I24" s="51">
        <f t="shared" ref="I24:I36" si="13">K60</f>
        <v>0</v>
      </c>
      <c r="J24" s="24">
        <f t="shared" si="4"/>
        <v>-94903.53</v>
      </c>
      <c r="K24" s="25" t="s">
        <v>69</v>
      </c>
      <c r="L24" s="26" t="s">
        <v>107</v>
      </c>
      <c r="M24" s="43">
        <f>ROUND((-55000-10000)*348/241,2)</f>
        <v>-93858.92</v>
      </c>
    </row>
    <row r="25" spans="1:13" s="27" customFormat="1" ht="16.95" customHeight="1" x14ac:dyDescent="0.25">
      <c r="A25" s="38" t="s">
        <v>20</v>
      </c>
      <c r="B25" s="16" t="s">
        <v>42</v>
      </c>
      <c r="C25" s="17" t="s">
        <v>56</v>
      </c>
      <c r="D25" s="18">
        <v>-172062.71</v>
      </c>
      <c r="E25" s="50">
        <f t="shared" si="0"/>
        <v>0</v>
      </c>
      <c r="F25" s="18">
        <v>-223.68</v>
      </c>
      <c r="G25" s="50">
        <f t="shared" si="11"/>
        <v>0</v>
      </c>
      <c r="H25" s="50">
        <f t="shared" si="12"/>
        <v>0</v>
      </c>
      <c r="I25" s="50">
        <f t="shared" si="13"/>
        <v>0</v>
      </c>
      <c r="J25" s="18">
        <f t="shared" si="4"/>
        <v>-172286.38999999998</v>
      </c>
      <c r="K25" s="19" t="s">
        <v>69</v>
      </c>
      <c r="L25" s="20" t="s">
        <v>107</v>
      </c>
      <c r="M25" s="42">
        <f>ROUND((-78000-40000)*348/241,2)</f>
        <v>-170390.04</v>
      </c>
    </row>
    <row r="26" spans="1:13" s="21" customFormat="1" ht="16.95" customHeight="1" x14ac:dyDescent="0.25">
      <c r="A26" s="39" t="s">
        <v>57</v>
      </c>
      <c r="B26" s="22" t="s">
        <v>58</v>
      </c>
      <c r="C26" s="23" t="s">
        <v>59</v>
      </c>
      <c r="D26" s="24">
        <v>-16597.8</v>
      </c>
      <c r="E26" s="51">
        <f t="shared" si="0"/>
        <v>0</v>
      </c>
      <c r="F26" s="24">
        <v>-21.58</v>
      </c>
      <c r="G26" s="51">
        <f t="shared" si="11"/>
        <v>0</v>
      </c>
      <c r="H26" s="51">
        <f t="shared" si="12"/>
        <v>0</v>
      </c>
      <c r="I26" s="51">
        <f t="shared" si="13"/>
        <v>0</v>
      </c>
      <c r="J26" s="24">
        <f t="shared" si="4"/>
        <v>-16619.38</v>
      </c>
      <c r="K26" s="25" t="s">
        <v>23</v>
      </c>
      <c r="L26" s="26" t="s">
        <v>79</v>
      </c>
      <c r="M26" s="43">
        <v>-16487.599999999999</v>
      </c>
    </row>
    <row r="27" spans="1:13" s="15" customFormat="1" ht="16.95" customHeight="1" x14ac:dyDescent="0.25">
      <c r="A27" s="38" t="s">
        <v>62</v>
      </c>
      <c r="B27" s="16" t="s">
        <v>60</v>
      </c>
      <c r="C27" s="17" t="s">
        <v>61</v>
      </c>
      <c r="D27" s="18">
        <v>-3756</v>
      </c>
      <c r="E27" s="50">
        <f t="shared" si="0"/>
        <v>0</v>
      </c>
      <c r="F27" s="50">
        <f t="shared" ref="F27:F28" si="14">H63</f>
        <v>0</v>
      </c>
      <c r="G27" s="50">
        <f t="shared" si="11"/>
        <v>0</v>
      </c>
      <c r="H27" s="50">
        <f t="shared" si="12"/>
        <v>0</v>
      </c>
      <c r="I27" s="50">
        <f t="shared" si="13"/>
        <v>0</v>
      </c>
      <c r="J27" s="18">
        <f t="shared" si="4"/>
        <v>-3756</v>
      </c>
      <c r="K27" s="19" t="s">
        <v>23</v>
      </c>
      <c r="L27" s="20" t="s">
        <v>85</v>
      </c>
      <c r="M27" s="42">
        <v>-15756</v>
      </c>
    </row>
    <row r="28" spans="1:13" s="21" customFormat="1" ht="16.95" customHeight="1" x14ac:dyDescent="0.25">
      <c r="A28" s="39" t="s">
        <v>70</v>
      </c>
      <c r="B28" s="22" t="s">
        <v>63</v>
      </c>
      <c r="C28" s="23" t="s">
        <v>64</v>
      </c>
      <c r="D28" s="24">
        <v>-27546</v>
      </c>
      <c r="E28" s="51">
        <f t="shared" si="0"/>
        <v>0</v>
      </c>
      <c r="F28" s="51">
        <f t="shared" si="14"/>
        <v>0</v>
      </c>
      <c r="G28" s="51">
        <f t="shared" si="11"/>
        <v>0</v>
      </c>
      <c r="H28" s="51">
        <f t="shared" si="12"/>
        <v>0</v>
      </c>
      <c r="I28" s="51">
        <f t="shared" si="13"/>
        <v>0</v>
      </c>
      <c r="J28" s="24">
        <f t="shared" si="4"/>
        <v>-27546</v>
      </c>
      <c r="K28" s="25" t="s">
        <v>23</v>
      </c>
      <c r="L28" s="26" t="s">
        <v>50</v>
      </c>
      <c r="M28" s="43">
        <v>-27546</v>
      </c>
    </row>
    <row r="29" spans="1:13" s="15" customFormat="1" ht="16.95" customHeight="1" x14ac:dyDescent="0.25">
      <c r="A29" s="38" t="s">
        <v>71</v>
      </c>
      <c r="B29" s="16" t="s">
        <v>65</v>
      </c>
      <c r="C29" s="17" t="s">
        <v>66</v>
      </c>
      <c r="D29" s="18">
        <v>-30127.35</v>
      </c>
      <c r="E29" s="50">
        <f t="shared" si="0"/>
        <v>0</v>
      </c>
      <c r="F29" s="18">
        <v>-39.17</v>
      </c>
      <c r="G29" s="50">
        <f t="shared" si="11"/>
        <v>0</v>
      </c>
      <c r="H29" s="50">
        <f t="shared" si="12"/>
        <v>0</v>
      </c>
      <c r="I29" s="50">
        <f t="shared" si="13"/>
        <v>0</v>
      </c>
      <c r="J29" s="18">
        <f t="shared" si="4"/>
        <v>-30166.519999999997</v>
      </c>
      <c r="K29" s="19" t="s">
        <v>23</v>
      </c>
      <c r="L29" s="20" t="s">
        <v>50</v>
      </c>
      <c r="M29" s="42">
        <v>-30086</v>
      </c>
    </row>
    <row r="30" spans="1:13" s="21" customFormat="1" ht="16.95" customHeight="1" x14ac:dyDescent="0.25">
      <c r="A30" s="39" t="s">
        <v>62</v>
      </c>
      <c r="B30" s="22" t="s">
        <v>67</v>
      </c>
      <c r="C30" s="23" t="s">
        <v>61</v>
      </c>
      <c r="D30" s="24">
        <v>-6565</v>
      </c>
      <c r="E30" s="51">
        <f t="shared" ref="E30:F30" si="15">G66</f>
        <v>0</v>
      </c>
      <c r="F30" s="51">
        <f t="shared" si="15"/>
        <v>0</v>
      </c>
      <c r="G30" s="51">
        <f t="shared" si="11"/>
        <v>0</v>
      </c>
      <c r="H30" s="51">
        <f t="shared" si="12"/>
        <v>0</v>
      </c>
      <c r="I30" s="51">
        <f t="shared" si="13"/>
        <v>0</v>
      </c>
      <c r="J30" s="24">
        <f t="shared" si="4"/>
        <v>-6565</v>
      </c>
      <c r="K30" s="25" t="s">
        <v>23</v>
      </c>
      <c r="L30" s="26" t="s">
        <v>50</v>
      </c>
      <c r="M30" s="43">
        <v>-6565</v>
      </c>
    </row>
    <row r="31" spans="1:13" s="15" customFormat="1" ht="16.95" customHeight="1" x14ac:dyDescent="0.25">
      <c r="A31" s="38" t="s">
        <v>88</v>
      </c>
      <c r="B31" s="16" t="s">
        <v>84</v>
      </c>
      <c r="C31" s="17" t="s">
        <v>87</v>
      </c>
      <c r="D31" s="50">
        <v>0</v>
      </c>
      <c r="E31" s="18">
        <v>-33863</v>
      </c>
      <c r="F31" s="18">
        <v>-26.29</v>
      </c>
      <c r="G31" s="50">
        <f t="shared" si="11"/>
        <v>0</v>
      </c>
      <c r="H31" s="50">
        <f t="shared" si="12"/>
        <v>0</v>
      </c>
      <c r="I31" s="50">
        <f t="shared" si="13"/>
        <v>0</v>
      </c>
      <c r="J31" s="18">
        <f t="shared" si="4"/>
        <v>-33889.29</v>
      </c>
      <c r="K31" s="19" t="s">
        <v>23</v>
      </c>
      <c r="L31" s="20" t="s">
        <v>50</v>
      </c>
      <c r="M31" s="42">
        <v>-33863</v>
      </c>
    </row>
    <row r="32" spans="1:13" s="21" customFormat="1" ht="16.95" customHeight="1" x14ac:dyDescent="0.25">
      <c r="A32" s="39" t="s">
        <v>89</v>
      </c>
      <c r="B32" s="22" t="s">
        <v>90</v>
      </c>
      <c r="C32" s="23" t="s">
        <v>19</v>
      </c>
      <c r="D32" s="51">
        <v>0</v>
      </c>
      <c r="E32" s="24">
        <v>-25021</v>
      </c>
      <c r="F32" s="24">
        <v>-3.21</v>
      </c>
      <c r="G32" s="51">
        <f t="shared" si="11"/>
        <v>0</v>
      </c>
      <c r="H32" s="51">
        <f t="shared" si="12"/>
        <v>0</v>
      </c>
      <c r="I32" s="51">
        <f t="shared" si="13"/>
        <v>0</v>
      </c>
      <c r="J32" s="24">
        <f t="shared" si="4"/>
        <v>-25024.21</v>
      </c>
      <c r="K32" s="25" t="s">
        <v>23</v>
      </c>
      <c r="L32" s="26" t="s">
        <v>50</v>
      </c>
      <c r="M32" s="43">
        <v>-25021</v>
      </c>
    </row>
    <row r="33" spans="1:17" s="15" customFormat="1" ht="16.95" customHeight="1" x14ac:dyDescent="0.25">
      <c r="A33" s="38" t="s">
        <v>92</v>
      </c>
      <c r="B33" s="16" t="s">
        <v>91</v>
      </c>
      <c r="C33" s="17" t="s">
        <v>102</v>
      </c>
      <c r="D33" s="50">
        <v>0</v>
      </c>
      <c r="E33" s="18">
        <v>-41345.730000000003</v>
      </c>
      <c r="F33" s="18">
        <v>-5.45</v>
      </c>
      <c r="G33" s="50">
        <f t="shared" si="11"/>
        <v>0</v>
      </c>
      <c r="H33" s="50">
        <f t="shared" si="12"/>
        <v>0</v>
      </c>
      <c r="I33" s="50">
        <f t="shared" si="13"/>
        <v>0</v>
      </c>
      <c r="J33" s="18">
        <f t="shared" si="4"/>
        <v>-41351.18</v>
      </c>
      <c r="K33" s="19" t="s">
        <v>69</v>
      </c>
      <c r="L33" s="20" t="s">
        <v>73</v>
      </c>
      <c r="M33" s="42">
        <v>-41345.730000000003</v>
      </c>
    </row>
    <row r="34" spans="1:17" s="21" customFormat="1" ht="16.95" customHeight="1" x14ac:dyDescent="0.25">
      <c r="A34" s="39" t="s">
        <v>93</v>
      </c>
      <c r="B34" s="22" t="s">
        <v>94</v>
      </c>
      <c r="C34" s="23" t="s">
        <v>103</v>
      </c>
      <c r="D34" s="51">
        <v>0</v>
      </c>
      <c r="E34" s="24">
        <v>-44058</v>
      </c>
      <c r="F34" s="24">
        <v>-4.8600000000000003</v>
      </c>
      <c r="G34" s="51">
        <f t="shared" si="11"/>
        <v>0</v>
      </c>
      <c r="H34" s="51">
        <f t="shared" si="12"/>
        <v>0</v>
      </c>
      <c r="I34" s="51">
        <f t="shared" si="13"/>
        <v>0</v>
      </c>
      <c r="J34" s="24">
        <f t="shared" si="4"/>
        <v>-44062.86</v>
      </c>
      <c r="K34" s="25" t="s">
        <v>23</v>
      </c>
      <c r="L34" s="26" t="s">
        <v>50</v>
      </c>
      <c r="M34" s="43">
        <v>-44058</v>
      </c>
    </row>
    <row r="35" spans="1:17" s="15" customFormat="1" ht="16.95" customHeight="1" x14ac:dyDescent="0.25">
      <c r="A35" s="38" t="s">
        <v>95</v>
      </c>
      <c r="B35" s="16" t="s">
        <v>96</v>
      </c>
      <c r="C35" s="17" t="s">
        <v>97</v>
      </c>
      <c r="D35" s="50">
        <v>0</v>
      </c>
      <c r="E35" s="18">
        <v>-4751</v>
      </c>
      <c r="F35" s="18">
        <f>H71</f>
        <v>0</v>
      </c>
      <c r="G35" s="50">
        <f t="shared" si="11"/>
        <v>0</v>
      </c>
      <c r="H35" s="50">
        <f t="shared" si="12"/>
        <v>0</v>
      </c>
      <c r="I35" s="50">
        <f t="shared" si="13"/>
        <v>0</v>
      </c>
      <c r="J35" s="18">
        <f t="shared" si="4"/>
        <v>-4751</v>
      </c>
      <c r="K35" s="19" t="s">
        <v>23</v>
      </c>
      <c r="L35" s="20" t="s">
        <v>50</v>
      </c>
      <c r="M35" s="42">
        <v>-4751</v>
      </c>
    </row>
    <row r="36" spans="1:17" s="21" customFormat="1" ht="16.95" customHeight="1" x14ac:dyDescent="0.25">
      <c r="A36" s="39" t="s">
        <v>98</v>
      </c>
      <c r="B36" s="22" t="s">
        <v>99</v>
      </c>
      <c r="C36" s="52" t="s">
        <v>19</v>
      </c>
      <c r="D36" s="51">
        <v>0</v>
      </c>
      <c r="E36" s="24">
        <v>-16550</v>
      </c>
      <c r="F36" s="24">
        <v>-0.18</v>
      </c>
      <c r="G36" s="51">
        <f t="shared" si="11"/>
        <v>0</v>
      </c>
      <c r="H36" s="51">
        <f t="shared" si="12"/>
        <v>0</v>
      </c>
      <c r="I36" s="51">
        <f t="shared" si="13"/>
        <v>0</v>
      </c>
      <c r="J36" s="24">
        <f t="shared" si="4"/>
        <v>-16550.18</v>
      </c>
      <c r="K36" s="25" t="s">
        <v>23</v>
      </c>
      <c r="L36" s="26" t="s">
        <v>50</v>
      </c>
      <c r="M36" s="43">
        <v>-16550</v>
      </c>
    </row>
    <row r="37" spans="1:17" s="15" customFormat="1" ht="22.8" customHeight="1" x14ac:dyDescent="0.25">
      <c r="A37" s="38" t="s">
        <v>107</v>
      </c>
      <c r="B37" s="16" t="s">
        <v>107</v>
      </c>
      <c r="C37" s="44" t="s">
        <v>107</v>
      </c>
      <c r="D37" s="45">
        <f t="shared" ref="D37:J37" si="16">SUM(D6:D36)</f>
        <v>-1449850.0800000003</v>
      </c>
      <c r="E37" s="45">
        <f t="shared" si="16"/>
        <v>-165588.73000000001</v>
      </c>
      <c r="F37" s="45">
        <f t="shared" si="16"/>
        <v>-1587.1700000000003</v>
      </c>
      <c r="G37" s="45">
        <f t="shared" si="16"/>
        <v>3455.03</v>
      </c>
      <c r="H37" s="45">
        <f t="shared" si="16"/>
        <v>4353.34</v>
      </c>
      <c r="I37" s="45">
        <f t="shared" si="16"/>
        <v>83932.11</v>
      </c>
      <c r="J37" s="45">
        <f t="shared" si="16"/>
        <v>-1525285.4999999998</v>
      </c>
      <c r="K37" s="46" t="s">
        <v>107</v>
      </c>
      <c r="L37" s="45" t="s">
        <v>107</v>
      </c>
      <c r="M37" s="47">
        <f>SUM(M6:M36)</f>
        <v>-2020775.2599999998</v>
      </c>
    </row>
    <row r="38" spans="1:17" x14ac:dyDescent="0.3">
      <c r="A38" s="28"/>
      <c r="B38" s="29"/>
      <c r="D38" s="30"/>
      <c r="E38" s="30"/>
      <c r="F38" s="30"/>
      <c r="G38" s="30"/>
      <c r="H38" s="30"/>
      <c r="I38" s="30"/>
      <c r="J38" s="31"/>
      <c r="K38" s="32"/>
      <c r="L38" s="30"/>
      <c r="M38" s="30"/>
      <c r="N38" s="30"/>
      <c r="O38" s="30"/>
      <c r="Q38" s="33"/>
    </row>
    <row r="39" spans="1:17" ht="13.8" customHeight="1" x14ac:dyDescent="0.3"/>
    <row r="40" spans="1:17" x14ac:dyDescent="0.3">
      <c r="D40" s="34"/>
      <c r="E40" s="34"/>
      <c r="F40" s="34"/>
      <c r="G40" s="34"/>
      <c r="H40" s="34"/>
      <c r="I40" s="34"/>
      <c r="J40" s="34"/>
    </row>
  </sheetData>
  <pageMargins left="0.19685039370078741" right="0" top="0" bottom="0" header="0.31496062992125984" footer="0.31496062992125984"/>
  <pageSetup paperSize="8" scale="54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2020-21</vt:lpstr>
      <vt:lpstr>'2020-21'!Print_Area</vt:lpstr>
      <vt:lpstr>'2020-21'!Print_Titles</vt:lpstr>
    </vt:vector>
  </TitlesOfParts>
  <Company>Tonbridge &amp; Malling B.C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Developer contributions</dc:title>
  <dc:creator>Mark DeSave</dc:creator>
  <cp:lastModifiedBy>Karen Burns</cp:lastModifiedBy>
  <cp:lastPrinted>2021-01-04T11:33:58Z</cp:lastPrinted>
  <dcterms:created xsi:type="dcterms:W3CDTF">2006-02-06T14:12:00Z</dcterms:created>
  <dcterms:modified xsi:type="dcterms:W3CDTF">2022-01-04T09:15:48Z</dcterms:modified>
</cp:coreProperties>
</file>